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ConfidenceIntervals\"/>
    </mc:Choice>
  </mc:AlternateContent>
  <xr:revisionPtr revIDLastSave="0" documentId="13_ncr:1_{6EE404FE-B99A-4B3F-9B0E-77FF95942D8C}" xr6:coauthVersionLast="36" xr6:coauthVersionMax="36" xr10:uidLastSave="{00000000-0000-0000-0000-000000000000}"/>
  <bookViews>
    <workbookView xWindow="0" yWindow="0" windowWidth="19200" windowHeight="8840" activeTab="2" xr2:uid="{7DE0A9F1-96D4-4263-A1E7-910894B67380}"/>
  </bookViews>
  <sheets>
    <sheet name="Charts_AllTypes" sheetId="3" r:id="rId1"/>
    <sheet name="Data" sheetId="4" r:id="rId2"/>
    <sheet name="ForecastSheet" sheetId="1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4" l="1"/>
  <c r="E16" i="4"/>
  <c r="E17" i="4" s="1"/>
  <c r="E21" i="4" s="1"/>
  <c r="E8" i="4"/>
  <c r="E7" i="4"/>
  <c r="E6" i="4"/>
  <c r="E20" i="4" s="1"/>
  <c r="C103" i="14"/>
  <c r="C111" i="14"/>
  <c r="C119" i="14"/>
  <c r="C127" i="14"/>
  <c r="H4" i="14"/>
  <c r="C104" i="14"/>
  <c r="C112" i="14"/>
  <c r="C120" i="14"/>
  <c r="C128" i="14"/>
  <c r="H5" i="14"/>
  <c r="C105" i="14"/>
  <c r="C113" i="14"/>
  <c r="C121" i="14"/>
  <c r="H6" i="14"/>
  <c r="C122" i="14"/>
  <c r="C107" i="14"/>
  <c r="C115" i="14"/>
  <c r="C123" i="14"/>
  <c r="H8" i="14"/>
  <c r="C110" i="14"/>
  <c r="H3" i="14"/>
  <c r="C114" i="14"/>
  <c r="H7" i="14"/>
  <c r="C108" i="14"/>
  <c r="C116" i="14"/>
  <c r="C124" i="14"/>
  <c r="C109" i="14"/>
  <c r="C117" i="14"/>
  <c r="C125" i="14"/>
  <c r="H2" i="14"/>
  <c r="C118" i="14"/>
  <c r="C126" i="14"/>
  <c r="C106" i="14"/>
  <c r="E19" i="4" l="1"/>
  <c r="E106" i="14"/>
  <c r="D117" i="14"/>
  <c r="E108" i="14"/>
  <c r="E115" i="14"/>
  <c r="D113" i="14"/>
  <c r="E112" i="14"/>
  <c r="D111" i="14"/>
  <c r="D112" i="14"/>
  <c r="D107" i="14"/>
  <c r="D124" i="14"/>
  <c r="D119" i="14"/>
  <c r="E120" i="14"/>
  <c r="E119" i="14"/>
  <c r="D106" i="14"/>
  <c r="E117" i="14"/>
  <c r="D108" i="14"/>
  <c r="D115" i="14"/>
  <c r="E113" i="14"/>
  <c r="E111" i="14"/>
  <c r="E109" i="14"/>
  <c r="E103" i="14"/>
  <c r="D122" i="14"/>
  <c r="D116" i="14"/>
  <c r="D126" i="14"/>
  <c r="D109" i="14"/>
  <c r="E114" i="14"/>
  <c r="E107" i="14"/>
  <c r="D105" i="14"/>
  <c r="D104" i="14"/>
  <c r="D103" i="14"/>
  <c r="E126" i="14"/>
  <c r="E105" i="14"/>
  <c r="E104" i="14"/>
  <c r="E118" i="14"/>
  <c r="D128" i="14"/>
  <c r="D123" i="14"/>
  <c r="D114" i="14"/>
  <c r="D118" i="14"/>
  <c r="E124" i="14"/>
  <c r="D110" i="14"/>
  <c r="E122" i="14"/>
  <c r="E128" i="14"/>
  <c r="E127" i="14"/>
  <c r="E110" i="14"/>
  <c r="D127" i="14"/>
  <c r="E125" i="14"/>
  <c r="D125" i="14"/>
  <c r="E116" i="14"/>
  <c r="E123" i="14"/>
  <c r="D121" i="14"/>
  <c r="D120" i="14"/>
  <c r="E121" i="14"/>
</calcChain>
</file>

<file path=xl/sharedStrings.xml><?xml version="1.0" encoding="utf-8"?>
<sst xmlns="http://schemas.openxmlformats.org/spreadsheetml/2006/main" count="54" uniqueCount="49">
  <si>
    <t>Date</t>
  </si>
  <si>
    <t>EpiPen 300μg</t>
  </si>
  <si>
    <t>EpiPenJr 150μg</t>
  </si>
  <si>
    <t>Jext 150μg</t>
  </si>
  <si>
    <t>Jext 300μg</t>
  </si>
  <si>
    <t>Emerade 150μg</t>
  </si>
  <si>
    <t>Emerade 300μg</t>
  </si>
  <si>
    <t>Emerade 500μg</t>
  </si>
  <si>
    <t>Row</t>
  </si>
  <si>
    <t>EpiPen 300μg Demand</t>
  </si>
  <si>
    <t>Population Parameters</t>
  </si>
  <si>
    <t xml:space="preserve">μ = </t>
  </si>
  <si>
    <t xml:space="preserve">σ = </t>
  </si>
  <si>
    <t>Sample Statistics</t>
  </si>
  <si>
    <t xml:space="preserve">x̄ = </t>
  </si>
  <si>
    <t xml:space="preserve">s = </t>
  </si>
  <si>
    <t>unknown</t>
  </si>
  <si>
    <t>Confidence Interval for True Mean (μ)</t>
  </si>
  <si>
    <r>
      <t>C</t>
    </r>
    <r>
      <rPr>
        <sz val="8"/>
        <color theme="1"/>
        <rFont val="Calibri"/>
        <family val="2"/>
        <scheme val="minor"/>
      </rPr>
      <t>Lower</t>
    </r>
    <r>
      <rPr>
        <sz val="11"/>
        <color theme="1"/>
        <rFont val="Calibri"/>
        <family val="2"/>
        <scheme val="minor"/>
      </rPr>
      <t xml:space="preserve"> = </t>
    </r>
  </si>
  <si>
    <r>
      <t>C</t>
    </r>
    <r>
      <rPr>
        <sz val="8"/>
        <color theme="1"/>
        <rFont val="Calibri"/>
        <family val="2"/>
        <scheme val="minor"/>
      </rPr>
      <t>Upper</t>
    </r>
    <r>
      <rPr>
        <sz val="11"/>
        <color theme="1"/>
        <rFont val="Calibri"/>
        <family val="2"/>
        <scheme val="minor"/>
      </rPr>
      <t xml:space="preserve"> = </t>
    </r>
  </si>
  <si>
    <t>&lt;--Point Estimate for the True Mean</t>
  </si>
  <si>
    <t xml:space="preserve">z = </t>
  </si>
  <si>
    <t xml:space="preserve">Conf Level = </t>
  </si>
  <si>
    <t xml:space="preserve">n = </t>
  </si>
  <si>
    <t xml:space="preserve">Left Area = </t>
  </si>
  <si>
    <t xml:space="preserve">E = </t>
  </si>
  <si>
    <t>&lt;-- Margin of Error</t>
  </si>
  <si>
    <t>=AVERAGE(B2:B102)</t>
  </si>
  <si>
    <t>=STDEV.S(B2:B102)</t>
  </si>
  <si>
    <t>=count(B2:B102)</t>
  </si>
  <si>
    <t>&lt;--Population Standard Deviation</t>
  </si>
  <si>
    <t>=E6-E17*E3/sqrt(E8)</t>
  </si>
  <si>
    <t>=E6+E17*E3/sqrt(E8)</t>
  </si>
  <si>
    <t>=E17*E3/SQRT(E8)</t>
  </si>
  <si>
    <r>
      <rPr>
        <b/>
        <sz val="11"/>
        <color theme="8" tint="-0.499984740745262"/>
        <rFont val="Calibri"/>
        <family val="2"/>
        <scheme val="minor"/>
      </rPr>
      <t>Question</t>
    </r>
    <r>
      <rPr>
        <sz val="11"/>
        <color theme="1"/>
        <rFont val="Calibri"/>
        <family val="2"/>
        <scheme val="minor"/>
      </rPr>
      <t>: How many monthly demands do we need to sample to lower our margin of error to 5?</t>
    </r>
  </si>
  <si>
    <r>
      <rPr>
        <b/>
        <sz val="11"/>
        <color theme="8" tint="-0.499984740745262"/>
        <rFont val="Calibri"/>
        <family val="2"/>
        <scheme val="minor"/>
      </rPr>
      <t>Problem</t>
    </r>
    <r>
      <rPr>
        <sz val="11"/>
        <color theme="1"/>
        <rFont val="Calibri"/>
        <family val="2"/>
        <scheme val="minor"/>
      </rPr>
      <t>: The manager wants us to reduce the margin of error on our estimate to 5 units.</t>
    </r>
  </si>
  <si>
    <t>=roundup((E17*E3/E26)^2,0)</t>
  </si>
  <si>
    <t>Forecast(EpiPen 300μg Demand)</t>
  </si>
  <si>
    <t>Lower Confidence Bound(EpiPen 300μg Demand)</t>
  </si>
  <si>
    <t>Upper Confidence Bound(EpiPen 300μg Demand)</t>
  </si>
  <si>
    <t>Statistic</t>
  </si>
  <si>
    <t>Value</t>
  </si>
  <si>
    <t>Alpha</t>
  </si>
  <si>
    <t>Beta</t>
  </si>
  <si>
    <t>Gamma</t>
  </si>
  <si>
    <t>MASE</t>
  </si>
  <si>
    <t>SMAPE</t>
  </si>
  <si>
    <t>MAE</t>
  </si>
  <si>
    <t>RMSE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</si>
</sst>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70" formatCode="0.00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4" fillId="0" borderId="0" xfId="0" applyFont="1"/>
    <xf numFmtId="0" fontId="0" fillId="2" borderId="0" xfId="0" applyFill="1"/>
    <xf numFmtId="0" fontId="0" fillId="0" borderId="0" xfId="0" quotePrefix="1"/>
    <xf numFmtId="0" fontId="16" fillId="0" borderId="0" xfId="0" quotePrefix="1" applyFont="1"/>
    <xf numFmtId="0" fontId="17" fillId="0" borderId="0" xfId="0" quotePrefix="1" applyFont="1"/>
    <xf numFmtId="170" fontId="0" fillId="0" borderId="0" xfId="0" applyNumberFormat="1"/>
    <xf numFmtId="9" fontId="0" fillId="2" borderId="0" xfId="0" applyNumberFormat="1" applyFill="1"/>
    <xf numFmtId="0" fontId="0" fillId="2" borderId="0" xfId="0" applyFill="1" applyAlignment="1">
      <alignment horizontal="center"/>
    </xf>
    <xf numFmtId="0" fontId="16" fillId="0" borderId="0" xfId="0" quotePrefix="1" applyFont="1" applyAlignment="1">
      <alignment horizontal="left"/>
    </xf>
    <xf numFmtId="14" fontId="0" fillId="0" borderId="0" xfId="0" applyNumberFormat="1"/>
    <xf numFmtId="0" fontId="0" fillId="0" borderId="0" xfId="0" applyNumberFormat="1"/>
    <xf numFmtId="2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5">
    <dxf>
      <numFmt numFmtId="4" formatCode="#,##0.00"/>
    </dxf>
    <dxf>
      <numFmt numFmtId="2" formatCode="0.00"/>
    </dxf>
    <dxf>
      <numFmt numFmtId="2" formatCode="0.00"/>
    </dxf>
    <dxf>
      <numFmt numFmtId="0" formatCode="General"/>
    </dxf>
    <dxf>
      <numFmt numFmtId="19" formatCode="yyyy/mm/dd"/>
    </dxf>
  </dxfs>
  <tableStyles count="0" defaultTableStyle="TableStyleMedium2" defaultPivotStyle="PivotStyleLight16"/>
  <colors>
    <mruColors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EpiPen</a:t>
            </a:r>
            <a:r>
              <a:rPr lang="en-CA" baseline="0"/>
              <a:t> Demands (per Type of Pen)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Emerade 150μg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28">
                <c:v>306</c:v>
              </c:pt>
              <c:pt idx="29">
                <c:v>200</c:v>
              </c:pt>
              <c:pt idx="30">
                <c:v>122</c:v>
              </c:pt>
              <c:pt idx="31">
                <c:v>117</c:v>
              </c:pt>
              <c:pt idx="32">
                <c:v>106</c:v>
              </c:pt>
              <c:pt idx="33">
                <c:v>67</c:v>
              </c:pt>
              <c:pt idx="34">
                <c:v>78</c:v>
              </c:pt>
              <c:pt idx="35">
                <c:v>72</c:v>
              </c:pt>
              <c:pt idx="36">
                <c:v>83</c:v>
              </c:pt>
              <c:pt idx="37">
                <c:v>94</c:v>
              </c:pt>
              <c:pt idx="38">
                <c:v>144</c:v>
              </c:pt>
              <c:pt idx="39">
                <c:v>139</c:v>
              </c:pt>
              <c:pt idx="40">
                <c:v>106</c:v>
              </c:pt>
              <c:pt idx="41">
                <c:v>89</c:v>
              </c:pt>
              <c:pt idx="42">
                <c:v>94</c:v>
              </c:pt>
              <c:pt idx="43">
                <c:v>92</c:v>
              </c:pt>
              <c:pt idx="44">
                <c:v>89</c:v>
              </c:pt>
              <c:pt idx="45">
                <c:v>44</c:v>
              </c:pt>
              <c:pt idx="46">
                <c:v>67</c:v>
              </c:pt>
              <c:pt idx="47">
                <c:v>64</c:v>
              </c:pt>
              <c:pt idx="48">
                <c:v>69</c:v>
              </c:pt>
              <c:pt idx="49">
                <c:v>64</c:v>
              </c:pt>
              <c:pt idx="50">
                <c:v>89</c:v>
              </c:pt>
              <c:pt idx="51">
                <c:v>150</c:v>
              </c:pt>
              <c:pt idx="52">
                <c:v>72</c:v>
              </c:pt>
              <c:pt idx="53">
                <c:v>64</c:v>
              </c:pt>
              <c:pt idx="54">
                <c:v>64</c:v>
              </c:pt>
              <c:pt idx="55">
                <c:v>72</c:v>
              </c:pt>
              <c:pt idx="56">
                <c:v>61</c:v>
              </c:pt>
              <c:pt idx="57">
                <c:v>67</c:v>
              </c:pt>
              <c:pt idx="58">
                <c:v>67</c:v>
              </c:pt>
              <c:pt idx="59">
                <c:v>72</c:v>
              </c:pt>
              <c:pt idx="60">
                <c:v>67</c:v>
              </c:pt>
              <c:pt idx="61">
                <c:v>83</c:v>
              </c:pt>
              <c:pt idx="62">
                <c:v>111</c:v>
              </c:pt>
              <c:pt idx="63">
                <c:v>128</c:v>
              </c:pt>
              <c:pt idx="64">
                <c:v>122</c:v>
              </c:pt>
              <c:pt idx="65">
                <c:v>111</c:v>
              </c:pt>
              <c:pt idx="66">
                <c:v>67</c:v>
              </c:pt>
              <c:pt idx="67">
                <c:v>72</c:v>
              </c:pt>
              <c:pt idx="68">
                <c:v>64</c:v>
              </c:pt>
              <c:pt idx="69">
                <c:v>56</c:v>
              </c:pt>
              <c:pt idx="70">
                <c:v>61</c:v>
              </c:pt>
              <c:pt idx="71">
                <c:v>89</c:v>
              </c:pt>
              <c:pt idx="72">
                <c:v>111</c:v>
              </c:pt>
              <c:pt idx="73">
                <c:v>139</c:v>
              </c:pt>
              <c:pt idx="74">
                <c:v>178</c:v>
              </c:pt>
              <c:pt idx="75">
                <c:v>150</c:v>
              </c:pt>
              <c:pt idx="76">
                <c:v>128</c:v>
              </c:pt>
              <c:pt idx="77">
                <c:v>111</c:v>
              </c:pt>
              <c:pt idx="78">
                <c:v>83</c:v>
              </c:pt>
              <c:pt idx="79">
                <c:v>81</c:v>
              </c:pt>
              <c:pt idx="80">
                <c:v>94</c:v>
              </c:pt>
              <c:pt idx="81">
                <c:v>89</c:v>
              </c:pt>
              <c:pt idx="82">
                <c:v>83</c:v>
              </c:pt>
              <c:pt idx="83">
                <c:v>85</c:v>
              </c:pt>
              <c:pt idx="84">
                <c:v>108</c:v>
              </c:pt>
              <c:pt idx="85">
                <c:v>112</c:v>
              </c:pt>
              <c:pt idx="86">
                <c:v>162</c:v>
              </c:pt>
              <c:pt idx="87">
                <c:v>186</c:v>
              </c:pt>
              <c:pt idx="88">
                <c:v>185</c:v>
              </c:pt>
              <c:pt idx="89">
                <c:v>163</c:v>
              </c:pt>
              <c:pt idx="90">
                <c:v>139</c:v>
              </c:pt>
              <c:pt idx="91">
                <c:v>113</c:v>
              </c:pt>
              <c:pt idx="92">
                <c:v>99</c:v>
              </c:pt>
              <c:pt idx="93">
                <c:v>79</c:v>
              </c:pt>
              <c:pt idx="94">
                <c:v>83</c:v>
              </c:pt>
              <c:pt idx="95">
                <c:v>85</c:v>
              </c:pt>
              <c:pt idx="96">
                <c:v>108</c:v>
              </c:pt>
              <c:pt idx="97">
                <c:v>112</c:v>
              </c:pt>
              <c:pt idx="98">
                <c:v>162</c:v>
              </c:pt>
              <c:pt idx="99">
                <c:v>186</c:v>
              </c:pt>
              <c:pt idx="100">
                <c:v>185</c:v>
              </c:pt>
              <c:pt idx="101">
                <c:v>163</c:v>
              </c:pt>
              <c:pt idx="102">
                <c:v>139</c:v>
              </c:pt>
              <c:pt idx="103">
                <c:v>113</c:v>
              </c:pt>
              <c:pt idx="104">
                <c:v>100</c:v>
              </c:pt>
              <c:pt idx="105">
                <c:v>79</c:v>
              </c:pt>
              <c:pt idx="106">
                <c:v>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00-4BA1-984E-FA66B51D69F9}"/>
            </c:ext>
          </c:extLst>
        </c:ser>
        <c:ser>
          <c:idx val="1"/>
          <c:order val="1"/>
          <c:tx>
            <c:v>Emerade 300μg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28">
                <c:v>1547</c:v>
              </c:pt>
              <c:pt idx="29">
                <c:v>1013</c:v>
              </c:pt>
              <c:pt idx="30">
                <c:v>619</c:v>
              </c:pt>
              <c:pt idx="31">
                <c:v>591</c:v>
              </c:pt>
              <c:pt idx="32">
                <c:v>534</c:v>
              </c:pt>
              <c:pt idx="33">
                <c:v>338</c:v>
              </c:pt>
              <c:pt idx="34">
                <c:v>394</c:v>
              </c:pt>
              <c:pt idx="35">
                <c:v>366</c:v>
              </c:pt>
              <c:pt idx="36">
                <c:v>422</c:v>
              </c:pt>
              <c:pt idx="37">
                <c:v>478</c:v>
              </c:pt>
              <c:pt idx="38">
                <c:v>731</c:v>
              </c:pt>
              <c:pt idx="39">
                <c:v>703</c:v>
              </c:pt>
              <c:pt idx="40">
                <c:v>534</c:v>
              </c:pt>
              <c:pt idx="41">
                <c:v>450</c:v>
              </c:pt>
              <c:pt idx="42">
                <c:v>478</c:v>
              </c:pt>
              <c:pt idx="43">
                <c:v>464</c:v>
              </c:pt>
              <c:pt idx="44">
                <c:v>450</c:v>
              </c:pt>
              <c:pt idx="45">
                <c:v>225</c:v>
              </c:pt>
              <c:pt idx="46">
                <c:v>338</c:v>
              </c:pt>
              <c:pt idx="47">
                <c:v>323</c:v>
              </c:pt>
              <c:pt idx="48">
                <c:v>352</c:v>
              </c:pt>
              <c:pt idx="49">
                <c:v>323</c:v>
              </c:pt>
              <c:pt idx="50">
                <c:v>450</c:v>
              </c:pt>
              <c:pt idx="51">
                <c:v>759</c:v>
              </c:pt>
              <c:pt idx="52">
                <c:v>366</c:v>
              </c:pt>
              <c:pt idx="53">
                <c:v>323</c:v>
              </c:pt>
              <c:pt idx="54">
                <c:v>323</c:v>
              </c:pt>
              <c:pt idx="55">
                <c:v>366</c:v>
              </c:pt>
              <c:pt idx="56">
                <c:v>309</c:v>
              </c:pt>
              <c:pt idx="57">
                <c:v>338</c:v>
              </c:pt>
              <c:pt idx="58">
                <c:v>338</c:v>
              </c:pt>
              <c:pt idx="59">
                <c:v>366</c:v>
              </c:pt>
              <c:pt idx="60">
                <c:v>338</c:v>
              </c:pt>
              <c:pt idx="61">
                <c:v>422</c:v>
              </c:pt>
              <c:pt idx="62">
                <c:v>563</c:v>
              </c:pt>
              <c:pt idx="63">
                <c:v>647</c:v>
              </c:pt>
              <c:pt idx="64">
                <c:v>619</c:v>
              </c:pt>
              <c:pt idx="65">
                <c:v>563</c:v>
              </c:pt>
              <c:pt idx="66">
                <c:v>338</c:v>
              </c:pt>
              <c:pt idx="67">
                <c:v>366</c:v>
              </c:pt>
              <c:pt idx="68">
                <c:v>323</c:v>
              </c:pt>
              <c:pt idx="69">
                <c:v>281</c:v>
              </c:pt>
              <c:pt idx="70">
                <c:v>309</c:v>
              </c:pt>
              <c:pt idx="71">
                <c:v>450</c:v>
              </c:pt>
              <c:pt idx="72">
                <c:v>563</c:v>
              </c:pt>
              <c:pt idx="73">
                <c:v>703</c:v>
              </c:pt>
              <c:pt idx="74">
                <c:v>900</c:v>
              </c:pt>
              <c:pt idx="75">
                <c:v>759</c:v>
              </c:pt>
              <c:pt idx="76">
                <c:v>647</c:v>
              </c:pt>
              <c:pt idx="77">
                <c:v>563</c:v>
              </c:pt>
              <c:pt idx="78">
                <c:v>422</c:v>
              </c:pt>
              <c:pt idx="79">
                <c:v>408</c:v>
              </c:pt>
              <c:pt idx="80">
                <c:v>478</c:v>
              </c:pt>
              <c:pt idx="81">
                <c:v>450</c:v>
              </c:pt>
              <c:pt idx="82">
                <c:v>422</c:v>
              </c:pt>
              <c:pt idx="83">
                <c:v>429</c:v>
              </c:pt>
              <c:pt idx="84">
                <c:v>547</c:v>
              </c:pt>
              <c:pt idx="85">
                <c:v>567</c:v>
              </c:pt>
              <c:pt idx="86">
                <c:v>820</c:v>
              </c:pt>
              <c:pt idx="87">
                <c:v>943</c:v>
              </c:pt>
              <c:pt idx="88">
                <c:v>934</c:v>
              </c:pt>
              <c:pt idx="89">
                <c:v>824</c:v>
              </c:pt>
              <c:pt idx="90">
                <c:v>703</c:v>
              </c:pt>
              <c:pt idx="91">
                <c:v>571</c:v>
              </c:pt>
              <c:pt idx="92">
                <c:v>503</c:v>
              </c:pt>
              <c:pt idx="93">
                <c:v>400</c:v>
              </c:pt>
              <c:pt idx="94">
                <c:v>422</c:v>
              </c:pt>
              <c:pt idx="95">
                <c:v>429</c:v>
              </c:pt>
              <c:pt idx="96">
                <c:v>548</c:v>
              </c:pt>
              <c:pt idx="97">
                <c:v>568</c:v>
              </c:pt>
              <c:pt idx="98">
                <c:v>821</c:v>
              </c:pt>
              <c:pt idx="99">
                <c:v>943</c:v>
              </c:pt>
              <c:pt idx="100">
                <c:v>935</c:v>
              </c:pt>
              <c:pt idx="101">
                <c:v>825</c:v>
              </c:pt>
              <c:pt idx="102">
                <c:v>703</c:v>
              </c:pt>
              <c:pt idx="103">
                <c:v>572</c:v>
              </c:pt>
              <c:pt idx="104">
                <c:v>505</c:v>
              </c:pt>
              <c:pt idx="105">
                <c:v>401</c:v>
              </c:pt>
              <c:pt idx="106">
                <c:v>424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00-4BA1-984E-FA66B51D69F9}"/>
            </c:ext>
          </c:extLst>
        </c:ser>
        <c:ser>
          <c:idx val="2"/>
          <c:order val="2"/>
          <c:tx>
            <c:v>Emerade 500μg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28">
                <c:v>275</c:v>
              </c:pt>
              <c:pt idx="29">
                <c:v>180</c:v>
              </c:pt>
              <c:pt idx="30">
                <c:v>110</c:v>
              </c:pt>
              <c:pt idx="31">
                <c:v>105</c:v>
              </c:pt>
              <c:pt idx="32">
                <c:v>95</c:v>
              </c:pt>
              <c:pt idx="33">
                <c:v>60</c:v>
              </c:pt>
              <c:pt idx="34">
                <c:v>70</c:v>
              </c:pt>
              <c:pt idx="35">
                <c:v>65</c:v>
              </c:pt>
              <c:pt idx="36">
                <c:v>75</c:v>
              </c:pt>
              <c:pt idx="37">
                <c:v>85</c:v>
              </c:pt>
              <c:pt idx="38">
                <c:v>130</c:v>
              </c:pt>
              <c:pt idx="39">
                <c:v>125</c:v>
              </c:pt>
              <c:pt idx="40">
                <c:v>95</c:v>
              </c:pt>
              <c:pt idx="41">
                <c:v>80</c:v>
              </c:pt>
              <c:pt idx="42">
                <c:v>85</c:v>
              </c:pt>
              <c:pt idx="43">
                <c:v>83</c:v>
              </c:pt>
              <c:pt idx="44">
                <c:v>80</c:v>
              </c:pt>
              <c:pt idx="45">
                <c:v>40</c:v>
              </c:pt>
              <c:pt idx="46">
                <c:v>60</c:v>
              </c:pt>
              <c:pt idx="47">
                <c:v>58</c:v>
              </c:pt>
              <c:pt idx="48">
                <c:v>63</c:v>
              </c:pt>
              <c:pt idx="49">
                <c:v>58</c:v>
              </c:pt>
              <c:pt idx="50">
                <c:v>80</c:v>
              </c:pt>
              <c:pt idx="51">
                <c:v>135</c:v>
              </c:pt>
              <c:pt idx="52">
                <c:v>65</c:v>
              </c:pt>
              <c:pt idx="53">
                <c:v>58</c:v>
              </c:pt>
              <c:pt idx="54">
                <c:v>58</c:v>
              </c:pt>
              <c:pt idx="55">
                <c:v>65</c:v>
              </c:pt>
              <c:pt idx="56">
                <c:v>55</c:v>
              </c:pt>
              <c:pt idx="57">
                <c:v>60</c:v>
              </c:pt>
              <c:pt idx="58">
                <c:v>60</c:v>
              </c:pt>
              <c:pt idx="59">
                <c:v>65</c:v>
              </c:pt>
              <c:pt idx="60">
                <c:v>60</c:v>
              </c:pt>
              <c:pt idx="61">
                <c:v>75</c:v>
              </c:pt>
              <c:pt idx="62">
                <c:v>100</c:v>
              </c:pt>
              <c:pt idx="63">
                <c:v>115</c:v>
              </c:pt>
              <c:pt idx="64">
                <c:v>110</c:v>
              </c:pt>
              <c:pt idx="65">
                <c:v>100</c:v>
              </c:pt>
              <c:pt idx="66">
                <c:v>60</c:v>
              </c:pt>
              <c:pt idx="67">
                <c:v>65</c:v>
              </c:pt>
              <c:pt idx="68">
                <c:v>58</c:v>
              </c:pt>
              <c:pt idx="69">
                <c:v>50</c:v>
              </c:pt>
              <c:pt idx="70">
                <c:v>55</c:v>
              </c:pt>
              <c:pt idx="71">
                <c:v>80</c:v>
              </c:pt>
              <c:pt idx="72">
                <c:v>100</c:v>
              </c:pt>
              <c:pt idx="73">
                <c:v>125</c:v>
              </c:pt>
              <c:pt idx="74">
                <c:v>160</c:v>
              </c:pt>
              <c:pt idx="75">
                <c:v>135</c:v>
              </c:pt>
              <c:pt idx="76">
                <c:v>115</c:v>
              </c:pt>
              <c:pt idx="77">
                <c:v>100</c:v>
              </c:pt>
              <c:pt idx="78">
                <c:v>75</c:v>
              </c:pt>
              <c:pt idx="79">
                <c:v>73</c:v>
              </c:pt>
              <c:pt idx="80">
                <c:v>85</c:v>
              </c:pt>
              <c:pt idx="81">
                <c:v>80</c:v>
              </c:pt>
              <c:pt idx="82">
                <c:v>75</c:v>
              </c:pt>
              <c:pt idx="83">
                <c:v>76</c:v>
              </c:pt>
              <c:pt idx="84">
                <c:v>97</c:v>
              </c:pt>
              <c:pt idx="85">
                <c:v>101</c:v>
              </c:pt>
              <c:pt idx="86">
                <c:v>146</c:v>
              </c:pt>
              <c:pt idx="87">
                <c:v>168</c:v>
              </c:pt>
              <c:pt idx="88">
                <c:v>166</c:v>
              </c:pt>
              <c:pt idx="89">
                <c:v>147</c:v>
              </c:pt>
              <c:pt idx="90">
                <c:v>125</c:v>
              </c:pt>
              <c:pt idx="91">
                <c:v>102</c:v>
              </c:pt>
              <c:pt idx="92">
                <c:v>90</c:v>
              </c:pt>
              <c:pt idx="93">
                <c:v>71</c:v>
              </c:pt>
              <c:pt idx="94">
                <c:v>75</c:v>
              </c:pt>
              <c:pt idx="95">
                <c:v>76</c:v>
              </c:pt>
              <c:pt idx="96">
                <c:v>97</c:v>
              </c:pt>
              <c:pt idx="97">
                <c:v>101</c:v>
              </c:pt>
              <c:pt idx="98">
                <c:v>146</c:v>
              </c:pt>
              <c:pt idx="99">
                <c:v>168</c:v>
              </c:pt>
              <c:pt idx="100">
                <c:v>166</c:v>
              </c:pt>
              <c:pt idx="101">
                <c:v>147</c:v>
              </c:pt>
              <c:pt idx="102">
                <c:v>125</c:v>
              </c:pt>
              <c:pt idx="103">
                <c:v>102</c:v>
              </c:pt>
              <c:pt idx="104">
                <c:v>90</c:v>
              </c:pt>
              <c:pt idx="105">
                <c:v>71</c:v>
              </c:pt>
              <c:pt idx="106">
                <c:v>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400-4BA1-984E-FA66B51D69F9}"/>
            </c:ext>
          </c:extLst>
        </c:ser>
        <c:ser>
          <c:idx val="3"/>
          <c:order val="3"/>
          <c:tx>
            <c:v>EpiPen 300μg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0">
                <c:v>600</c:v>
              </c:pt>
              <c:pt idx="1">
                <c:v>650</c:v>
              </c:pt>
              <c:pt idx="2">
                <c:v>750</c:v>
              </c:pt>
              <c:pt idx="3">
                <c:v>100</c:v>
              </c:pt>
              <c:pt idx="4">
                <c:v>1300</c:v>
              </c:pt>
              <c:pt idx="5">
                <c:v>1250</c:v>
              </c:pt>
              <c:pt idx="6">
                <c:v>1500</c:v>
              </c:pt>
              <c:pt idx="7">
                <c:v>800</c:v>
              </c:pt>
              <c:pt idx="8">
                <c:v>600</c:v>
              </c:pt>
              <c:pt idx="9">
                <c:v>700</c:v>
              </c:pt>
              <c:pt idx="10">
                <c:v>500</c:v>
              </c:pt>
              <c:pt idx="11">
                <c:v>650</c:v>
              </c:pt>
              <c:pt idx="12">
                <c:v>750</c:v>
              </c:pt>
              <c:pt idx="13">
                <c:v>650</c:v>
              </c:pt>
              <c:pt idx="14">
                <c:v>1150</c:v>
              </c:pt>
              <c:pt idx="15">
                <c:v>1200</c:v>
              </c:pt>
              <c:pt idx="16">
                <c:v>850</c:v>
              </c:pt>
              <c:pt idx="17">
                <c:v>950</c:v>
              </c:pt>
              <c:pt idx="18">
                <c:v>750</c:v>
              </c:pt>
              <c:pt idx="19">
                <c:v>800</c:v>
              </c:pt>
              <c:pt idx="20">
                <c:v>750</c:v>
              </c:pt>
              <c:pt idx="21">
                <c:v>500</c:v>
              </c:pt>
              <c:pt idx="22">
                <c:v>700</c:v>
              </c:pt>
              <c:pt idx="23">
                <c:v>600</c:v>
              </c:pt>
              <c:pt idx="24">
                <c:v>1000</c:v>
              </c:pt>
              <c:pt idx="25">
                <c:v>1100</c:v>
              </c:pt>
              <c:pt idx="26">
                <c:v>1500</c:v>
              </c:pt>
              <c:pt idx="27">
                <c:v>2150</c:v>
              </c:pt>
              <c:pt idx="28">
                <c:v>2750</c:v>
              </c:pt>
              <c:pt idx="29">
                <c:v>1800</c:v>
              </c:pt>
              <c:pt idx="30">
                <c:v>1100</c:v>
              </c:pt>
              <c:pt idx="31">
                <c:v>1050</c:v>
              </c:pt>
              <c:pt idx="32">
                <c:v>950</c:v>
              </c:pt>
              <c:pt idx="33">
                <c:v>600</c:v>
              </c:pt>
              <c:pt idx="34">
                <c:v>700</c:v>
              </c:pt>
              <c:pt idx="35">
                <c:v>650</c:v>
              </c:pt>
              <c:pt idx="36">
                <c:v>750</c:v>
              </c:pt>
              <c:pt idx="37">
                <c:v>850</c:v>
              </c:pt>
              <c:pt idx="38">
                <c:v>1300</c:v>
              </c:pt>
              <c:pt idx="39">
                <c:v>1250</c:v>
              </c:pt>
              <c:pt idx="40">
                <c:v>950</c:v>
              </c:pt>
              <c:pt idx="41">
                <c:v>800</c:v>
              </c:pt>
              <c:pt idx="42">
                <c:v>850</c:v>
              </c:pt>
              <c:pt idx="43">
                <c:v>825</c:v>
              </c:pt>
              <c:pt idx="44">
                <c:v>800</c:v>
              </c:pt>
              <c:pt idx="45">
                <c:v>400</c:v>
              </c:pt>
              <c:pt idx="46">
                <c:v>600</c:v>
              </c:pt>
              <c:pt idx="47">
                <c:v>575</c:v>
              </c:pt>
              <c:pt idx="48">
                <c:v>625</c:v>
              </c:pt>
              <c:pt idx="49">
                <c:v>575</c:v>
              </c:pt>
              <c:pt idx="50">
                <c:v>800</c:v>
              </c:pt>
              <c:pt idx="51">
                <c:v>1350</c:v>
              </c:pt>
              <c:pt idx="52">
                <c:v>650</c:v>
              </c:pt>
              <c:pt idx="53">
                <c:v>575</c:v>
              </c:pt>
              <c:pt idx="54">
                <c:v>575</c:v>
              </c:pt>
              <c:pt idx="55">
                <c:v>650</c:v>
              </c:pt>
              <c:pt idx="56">
                <c:v>550</c:v>
              </c:pt>
              <c:pt idx="57">
                <c:v>600</c:v>
              </c:pt>
              <c:pt idx="58">
                <c:v>600</c:v>
              </c:pt>
              <c:pt idx="59">
                <c:v>650</c:v>
              </c:pt>
              <c:pt idx="60">
                <c:v>600</c:v>
              </c:pt>
              <c:pt idx="61">
                <c:v>750</c:v>
              </c:pt>
              <c:pt idx="62">
                <c:v>1000</c:v>
              </c:pt>
              <c:pt idx="63">
                <c:v>1150</c:v>
              </c:pt>
              <c:pt idx="64">
                <c:v>1100</c:v>
              </c:pt>
              <c:pt idx="65">
                <c:v>1000</c:v>
              </c:pt>
              <c:pt idx="66">
                <c:v>600</c:v>
              </c:pt>
              <c:pt idx="67">
                <c:v>650</c:v>
              </c:pt>
              <c:pt idx="68">
                <c:v>575</c:v>
              </c:pt>
              <c:pt idx="69">
                <c:v>500</c:v>
              </c:pt>
              <c:pt idx="70">
                <c:v>550</c:v>
              </c:pt>
              <c:pt idx="71">
                <c:v>800</c:v>
              </c:pt>
              <c:pt idx="72">
                <c:v>1000</c:v>
              </c:pt>
              <c:pt idx="73">
                <c:v>1250</c:v>
              </c:pt>
              <c:pt idx="74">
                <c:v>1600</c:v>
              </c:pt>
              <c:pt idx="75">
                <c:v>1350</c:v>
              </c:pt>
              <c:pt idx="76">
                <c:v>1150</c:v>
              </c:pt>
              <c:pt idx="77">
                <c:v>1000</c:v>
              </c:pt>
              <c:pt idx="78">
                <c:v>750</c:v>
              </c:pt>
              <c:pt idx="79">
                <c:v>725</c:v>
              </c:pt>
              <c:pt idx="80">
                <c:v>850</c:v>
              </c:pt>
              <c:pt idx="81">
                <c:v>800</c:v>
              </c:pt>
              <c:pt idx="82">
                <c:v>750</c:v>
              </c:pt>
              <c:pt idx="83">
                <c:v>762</c:v>
              </c:pt>
              <c:pt idx="84">
                <c:v>972</c:v>
              </c:pt>
              <c:pt idx="85">
                <c:v>1008</c:v>
              </c:pt>
              <c:pt idx="86">
                <c:v>1457</c:v>
              </c:pt>
              <c:pt idx="87">
                <c:v>1676</c:v>
              </c:pt>
              <c:pt idx="88">
                <c:v>1661</c:v>
              </c:pt>
              <c:pt idx="89">
                <c:v>1465</c:v>
              </c:pt>
              <c:pt idx="90">
                <c:v>1249</c:v>
              </c:pt>
              <c:pt idx="91">
                <c:v>1015</c:v>
              </c:pt>
              <c:pt idx="92">
                <c:v>895</c:v>
              </c:pt>
              <c:pt idx="93">
                <c:v>711</c:v>
              </c:pt>
              <c:pt idx="94">
                <c:v>751</c:v>
              </c:pt>
              <c:pt idx="95">
                <c:v>763</c:v>
              </c:pt>
              <c:pt idx="96">
                <c:v>974</c:v>
              </c:pt>
              <c:pt idx="97">
                <c:v>1009</c:v>
              </c:pt>
              <c:pt idx="98">
                <c:v>1459</c:v>
              </c:pt>
              <c:pt idx="99">
                <c:v>1677</c:v>
              </c:pt>
              <c:pt idx="100">
                <c:v>1662</c:v>
              </c:pt>
              <c:pt idx="101">
                <c:v>1467</c:v>
              </c:pt>
              <c:pt idx="102">
                <c:v>1250</c:v>
              </c:pt>
              <c:pt idx="103">
                <c:v>1016</c:v>
              </c:pt>
              <c:pt idx="104">
                <c:v>897</c:v>
              </c:pt>
              <c:pt idx="105">
                <c:v>712</c:v>
              </c:pt>
              <c:pt idx="106">
                <c:v>753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400-4BA1-984E-FA66B51D69F9}"/>
            </c:ext>
          </c:extLst>
        </c:ser>
        <c:ser>
          <c:idx val="4"/>
          <c:order val="4"/>
          <c:tx>
            <c:v>EpiPenJr 150μg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0">
                <c:v>300</c:v>
              </c:pt>
              <c:pt idx="1">
                <c:v>325</c:v>
              </c:pt>
              <c:pt idx="2">
                <c:v>375</c:v>
              </c:pt>
              <c:pt idx="3">
                <c:v>50</c:v>
              </c:pt>
              <c:pt idx="4">
                <c:v>650</c:v>
              </c:pt>
              <c:pt idx="5">
                <c:v>625</c:v>
              </c:pt>
              <c:pt idx="6">
                <c:v>750</c:v>
              </c:pt>
              <c:pt idx="7">
                <c:v>400</c:v>
              </c:pt>
              <c:pt idx="8">
                <c:v>300</c:v>
              </c:pt>
              <c:pt idx="9">
                <c:v>350</c:v>
              </c:pt>
              <c:pt idx="10">
                <c:v>250</c:v>
              </c:pt>
              <c:pt idx="11">
                <c:v>325</c:v>
              </c:pt>
              <c:pt idx="12">
                <c:v>375</c:v>
              </c:pt>
              <c:pt idx="13">
                <c:v>325</c:v>
              </c:pt>
              <c:pt idx="14">
                <c:v>575</c:v>
              </c:pt>
              <c:pt idx="15">
                <c:v>600</c:v>
              </c:pt>
              <c:pt idx="16">
                <c:v>425</c:v>
              </c:pt>
              <c:pt idx="17">
                <c:v>475</c:v>
              </c:pt>
              <c:pt idx="18">
                <c:v>375</c:v>
              </c:pt>
              <c:pt idx="19">
                <c:v>400</c:v>
              </c:pt>
              <c:pt idx="20">
                <c:v>375</c:v>
              </c:pt>
              <c:pt idx="21">
                <c:v>250</c:v>
              </c:pt>
              <c:pt idx="22">
                <c:v>350</c:v>
              </c:pt>
              <c:pt idx="23">
                <c:v>300</c:v>
              </c:pt>
              <c:pt idx="24">
                <c:v>500</c:v>
              </c:pt>
              <c:pt idx="25">
                <c:v>550</c:v>
              </c:pt>
              <c:pt idx="26">
                <c:v>750</c:v>
              </c:pt>
              <c:pt idx="27">
                <c:v>1075</c:v>
              </c:pt>
              <c:pt idx="28">
                <c:v>1375</c:v>
              </c:pt>
              <c:pt idx="29">
                <c:v>900</c:v>
              </c:pt>
              <c:pt idx="30">
                <c:v>550</c:v>
              </c:pt>
              <c:pt idx="31">
                <c:v>525</c:v>
              </c:pt>
              <c:pt idx="32">
                <c:v>475</c:v>
              </c:pt>
              <c:pt idx="33">
                <c:v>300</c:v>
              </c:pt>
              <c:pt idx="34">
                <c:v>350</c:v>
              </c:pt>
              <c:pt idx="35">
                <c:v>325</c:v>
              </c:pt>
              <c:pt idx="36">
                <c:v>375</c:v>
              </c:pt>
              <c:pt idx="37">
                <c:v>425</c:v>
              </c:pt>
              <c:pt idx="38">
                <c:v>650</c:v>
              </c:pt>
              <c:pt idx="39">
                <c:v>625</c:v>
              </c:pt>
              <c:pt idx="40">
                <c:v>475</c:v>
              </c:pt>
              <c:pt idx="41">
                <c:v>400</c:v>
              </c:pt>
              <c:pt idx="42">
                <c:v>425</c:v>
              </c:pt>
              <c:pt idx="43">
                <c:v>413</c:v>
              </c:pt>
              <c:pt idx="44">
                <c:v>400</c:v>
              </c:pt>
              <c:pt idx="45">
                <c:v>200</c:v>
              </c:pt>
              <c:pt idx="46">
                <c:v>300</c:v>
              </c:pt>
              <c:pt idx="47">
                <c:v>288</c:v>
              </c:pt>
              <c:pt idx="48">
                <c:v>313</c:v>
              </c:pt>
              <c:pt idx="49">
                <c:v>288</c:v>
              </c:pt>
              <c:pt idx="50">
                <c:v>400</c:v>
              </c:pt>
              <c:pt idx="51">
                <c:v>675</c:v>
              </c:pt>
              <c:pt idx="52">
                <c:v>325</c:v>
              </c:pt>
              <c:pt idx="53">
                <c:v>288</c:v>
              </c:pt>
              <c:pt idx="54">
                <c:v>288</c:v>
              </c:pt>
              <c:pt idx="55">
                <c:v>325</c:v>
              </c:pt>
              <c:pt idx="56">
                <c:v>275</c:v>
              </c:pt>
              <c:pt idx="57">
                <c:v>300</c:v>
              </c:pt>
              <c:pt idx="58">
                <c:v>300</c:v>
              </c:pt>
              <c:pt idx="59">
                <c:v>325</c:v>
              </c:pt>
              <c:pt idx="60">
                <c:v>300</c:v>
              </c:pt>
              <c:pt idx="61">
                <c:v>375</c:v>
              </c:pt>
              <c:pt idx="62">
                <c:v>500</c:v>
              </c:pt>
              <c:pt idx="63">
                <c:v>575</c:v>
              </c:pt>
              <c:pt idx="64">
                <c:v>550</c:v>
              </c:pt>
              <c:pt idx="65">
                <c:v>500</c:v>
              </c:pt>
              <c:pt idx="66">
                <c:v>300</c:v>
              </c:pt>
              <c:pt idx="67">
                <c:v>325</c:v>
              </c:pt>
              <c:pt idx="68">
                <c:v>288</c:v>
              </c:pt>
              <c:pt idx="69">
                <c:v>250</c:v>
              </c:pt>
              <c:pt idx="70">
                <c:v>275</c:v>
              </c:pt>
              <c:pt idx="71">
                <c:v>400</c:v>
              </c:pt>
              <c:pt idx="72">
                <c:v>500</c:v>
              </c:pt>
              <c:pt idx="73">
                <c:v>625</c:v>
              </c:pt>
              <c:pt idx="74">
                <c:v>800</c:v>
              </c:pt>
              <c:pt idx="75">
                <c:v>675</c:v>
              </c:pt>
              <c:pt idx="76">
                <c:v>575</c:v>
              </c:pt>
              <c:pt idx="77">
                <c:v>500</c:v>
              </c:pt>
              <c:pt idx="78">
                <c:v>375</c:v>
              </c:pt>
              <c:pt idx="79">
                <c:v>363</c:v>
              </c:pt>
              <c:pt idx="80">
                <c:v>425</c:v>
              </c:pt>
              <c:pt idx="81">
                <c:v>400</c:v>
              </c:pt>
              <c:pt idx="82">
                <c:v>375</c:v>
              </c:pt>
              <c:pt idx="83">
                <c:v>381</c:v>
              </c:pt>
              <c:pt idx="84">
                <c:v>486</c:v>
              </c:pt>
              <c:pt idx="85">
                <c:v>504</c:v>
              </c:pt>
              <c:pt idx="86">
                <c:v>729</c:v>
              </c:pt>
              <c:pt idx="87">
                <c:v>838</c:v>
              </c:pt>
              <c:pt idx="88">
                <c:v>831</c:v>
              </c:pt>
              <c:pt idx="89">
                <c:v>733</c:v>
              </c:pt>
              <c:pt idx="90">
                <c:v>625</c:v>
              </c:pt>
              <c:pt idx="91">
                <c:v>508</c:v>
              </c:pt>
              <c:pt idx="92">
                <c:v>448</c:v>
              </c:pt>
              <c:pt idx="93">
                <c:v>356</c:v>
              </c:pt>
              <c:pt idx="94">
                <c:v>376</c:v>
              </c:pt>
              <c:pt idx="95">
                <c:v>382</c:v>
              </c:pt>
              <c:pt idx="96">
                <c:v>487</c:v>
              </c:pt>
              <c:pt idx="97">
                <c:v>505</c:v>
              </c:pt>
              <c:pt idx="98">
                <c:v>730</c:v>
              </c:pt>
              <c:pt idx="99">
                <c:v>839</c:v>
              </c:pt>
              <c:pt idx="100">
                <c:v>831</c:v>
              </c:pt>
              <c:pt idx="101">
                <c:v>734</c:v>
              </c:pt>
              <c:pt idx="102">
                <c:v>625</c:v>
              </c:pt>
              <c:pt idx="103">
                <c:v>508</c:v>
              </c:pt>
              <c:pt idx="104">
                <c:v>449</c:v>
              </c:pt>
              <c:pt idx="105">
                <c:v>356</c:v>
              </c:pt>
              <c:pt idx="106">
                <c:v>377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400-4BA1-984E-FA66B51D69F9}"/>
            </c:ext>
          </c:extLst>
        </c:ser>
        <c:ser>
          <c:idx val="5"/>
          <c:order val="5"/>
          <c:tx>
            <c:v>Jext 150μg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0">
                <c:v>173</c:v>
              </c:pt>
              <c:pt idx="1">
                <c:v>199</c:v>
              </c:pt>
              <c:pt idx="2">
                <c:v>221</c:v>
              </c:pt>
              <c:pt idx="3">
                <c:v>70</c:v>
              </c:pt>
              <c:pt idx="4">
                <c:v>384</c:v>
              </c:pt>
              <c:pt idx="5">
                <c:v>358</c:v>
              </c:pt>
              <c:pt idx="6">
                <c:v>442</c:v>
              </c:pt>
              <c:pt idx="7">
                <c:v>240</c:v>
              </c:pt>
              <c:pt idx="8">
                <c:v>186</c:v>
              </c:pt>
              <c:pt idx="9">
                <c:v>196</c:v>
              </c:pt>
              <c:pt idx="10">
                <c:v>150</c:v>
              </c:pt>
              <c:pt idx="11">
                <c:v>190</c:v>
              </c:pt>
              <c:pt idx="12">
                <c:v>224</c:v>
              </c:pt>
              <c:pt idx="13">
                <c:v>188</c:v>
              </c:pt>
              <c:pt idx="14">
                <c:v>338</c:v>
              </c:pt>
              <c:pt idx="15">
                <c:v>339</c:v>
              </c:pt>
              <c:pt idx="16">
                <c:v>232</c:v>
              </c:pt>
              <c:pt idx="17">
                <c:v>273</c:v>
              </c:pt>
              <c:pt idx="18">
                <c:v>212</c:v>
              </c:pt>
              <c:pt idx="19">
                <c:v>243</c:v>
              </c:pt>
              <c:pt idx="20">
                <c:v>213</c:v>
              </c:pt>
              <c:pt idx="21">
                <c:v>150</c:v>
              </c:pt>
              <c:pt idx="22">
                <c:v>186</c:v>
              </c:pt>
              <c:pt idx="23">
                <c:v>169</c:v>
              </c:pt>
              <c:pt idx="24">
                <c:v>288</c:v>
              </c:pt>
              <c:pt idx="25">
                <c:v>307</c:v>
              </c:pt>
              <c:pt idx="26">
                <c:v>436</c:v>
              </c:pt>
              <c:pt idx="27">
                <c:v>616</c:v>
              </c:pt>
              <c:pt idx="28">
                <c:v>788</c:v>
              </c:pt>
              <c:pt idx="29">
                <c:v>524</c:v>
              </c:pt>
              <c:pt idx="30">
                <c:v>305</c:v>
              </c:pt>
              <c:pt idx="31">
                <c:v>286</c:v>
              </c:pt>
              <c:pt idx="32">
                <c:v>264</c:v>
              </c:pt>
              <c:pt idx="33">
                <c:v>169</c:v>
              </c:pt>
              <c:pt idx="34">
                <c:v>197</c:v>
              </c:pt>
              <c:pt idx="35">
                <c:v>191</c:v>
              </c:pt>
              <c:pt idx="36">
                <c:v>203</c:v>
              </c:pt>
              <c:pt idx="37">
                <c:v>249</c:v>
              </c:pt>
              <c:pt idx="38">
                <c:v>376</c:v>
              </c:pt>
              <c:pt idx="39">
                <c:v>362</c:v>
              </c:pt>
              <c:pt idx="40">
                <c:v>266</c:v>
              </c:pt>
              <c:pt idx="41">
                <c:v>227</c:v>
              </c:pt>
              <c:pt idx="42">
                <c:v>250</c:v>
              </c:pt>
              <c:pt idx="43">
                <c:v>244</c:v>
              </c:pt>
              <c:pt idx="44">
                <c:v>231</c:v>
              </c:pt>
              <c:pt idx="45">
                <c:v>107</c:v>
              </c:pt>
              <c:pt idx="46">
                <c:v>157</c:v>
              </c:pt>
              <c:pt idx="47">
                <c:v>160</c:v>
              </c:pt>
              <c:pt idx="48">
                <c:v>169</c:v>
              </c:pt>
              <c:pt idx="49">
                <c:v>170</c:v>
              </c:pt>
              <c:pt idx="50">
                <c:v>223</c:v>
              </c:pt>
              <c:pt idx="51">
                <c:v>401</c:v>
              </c:pt>
              <c:pt idx="52">
                <c:v>188</c:v>
              </c:pt>
              <c:pt idx="53">
                <c:v>173</c:v>
              </c:pt>
              <c:pt idx="54">
                <c:v>171</c:v>
              </c:pt>
              <c:pt idx="55">
                <c:v>198</c:v>
              </c:pt>
              <c:pt idx="56">
                <c:v>155</c:v>
              </c:pt>
              <c:pt idx="57">
                <c:v>157</c:v>
              </c:pt>
              <c:pt idx="58">
                <c:v>166</c:v>
              </c:pt>
              <c:pt idx="59">
                <c:v>179</c:v>
              </c:pt>
              <c:pt idx="60">
                <c:v>185</c:v>
              </c:pt>
              <c:pt idx="61">
                <c:v>210</c:v>
              </c:pt>
              <c:pt idx="62">
                <c:v>278</c:v>
              </c:pt>
              <c:pt idx="63">
                <c:v>342</c:v>
              </c:pt>
              <c:pt idx="64">
                <c:v>329</c:v>
              </c:pt>
              <c:pt idx="65">
                <c:v>290</c:v>
              </c:pt>
              <c:pt idx="66">
                <c:v>167</c:v>
              </c:pt>
              <c:pt idx="67">
                <c:v>188</c:v>
              </c:pt>
              <c:pt idx="68">
                <c:v>179</c:v>
              </c:pt>
              <c:pt idx="69">
                <c:v>156</c:v>
              </c:pt>
              <c:pt idx="70">
                <c:v>164</c:v>
              </c:pt>
              <c:pt idx="71">
                <c:v>232</c:v>
              </c:pt>
              <c:pt idx="72">
                <c:v>277</c:v>
              </c:pt>
              <c:pt idx="73">
                <c:v>354</c:v>
              </c:pt>
              <c:pt idx="74">
                <c:v>446</c:v>
              </c:pt>
              <c:pt idx="75">
                <c:v>372</c:v>
              </c:pt>
              <c:pt idx="76">
                <c:v>314</c:v>
              </c:pt>
              <c:pt idx="77">
                <c:v>271</c:v>
              </c:pt>
              <c:pt idx="78">
                <c:v>219</c:v>
              </c:pt>
              <c:pt idx="79">
                <c:v>213</c:v>
              </c:pt>
              <c:pt idx="80">
                <c:v>248</c:v>
              </c:pt>
              <c:pt idx="81">
                <c:v>216</c:v>
              </c:pt>
              <c:pt idx="82">
                <c:v>205</c:v>
              </c:pt>
              <c:pt idx="83">
                <c:v>233</c:v>
              </c:pt>
              <c:pt idx="84">
                <c:v>264</c:v>
              </c:pt>
              <c:pt idx="85">
                <c:v>282</c:v>
              </c:pt>
              <c:pt idx="86">
                <c:v>419</c:v>
              </c:pt>
              <c:pt idx="87">
                <c:v>468</c:v>
              </c:pt>
              <c:pt idx="88">
                <c:v>467</c:v>
              </c:pt>
              <c:pt idx="89">
                <c:v>424</c:v>
              </c:pt>
              <c:pt idx="90">
                <c:v>367</c:v>
              </c:pt>
              <c:pt idx="91">
                <c:v>298</c:v>
              </c:pt>
              <c:pt idx="92">
                <c:v>265</c:v>
              </c:pt>
              <c:pt idx="93">
                <c:v>191</c:v>
              </c:pt>
              <c:pt idx="94">
                <c:v>219</c:v>
              </c:pt>
              <c:pt idx="95">
                <c:v>204</c:v>
              </c:pt>
              <c:pt idx="96">
                <c:v>282</c:v>
              </c:pt>
              <c:pt idx="97">
                <c:v>274</c:v>
              </c:pt>
              <c:pt idx="98">
                <c:v>422</c:v>
              </c:pt>
              <c:pt idx="99">
                <c:v>493</c:v>
              </c:pt>
              <c:pt idx="100">
                <c:v>486</c:v>
              </c:pt>
              <c:pt idx="101">
                <c:v>425</c:v>
              </c:pt>
              <c:pt idx="102">
                <c:v>343</c:v>
              </c:pt>
              <c:pt idx="103">
                <c:v>298</c:v>
              </c:pt>
              <c:pt idx="104">
                <c:v>260</c:v>
              </c:pt>
              <c:pt idx="105">
                <c:v>218</c:v>
              </c:pt>
              <c:pt idx="106">
                <c:v>213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400-4BA1-984E-FA66B51D69F9}"/>
            </c:ext>
          </c:extLst>
        </c:ser>
        <c:ser>
          <c:idx val="6"/>
          <c:order val="6"/>
          <c:tx>
            <c:v>Jext 300μg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0">
                <c:v>220</c:v>
              </c:pt>
              <c:pt idx="1">
                <c:v>226</c:v>
              </c:pt>
              <c:pt idx="2">
                <c:v>240</c:v>
              </c:pt>
              <c:pt idx="3">
                <c:v>100</c:v>
              </c:pt>
              <c:pt idx="4">
                <c:v>445</c:v>
              </c:pt>
              <c:pt idx="5">
                <c:v>424</c:v>
              </c:pt>
              <c:pt idx="6">
                <c:v>518</c:v>
              </c:pt>
              <c:pt idx="7">
                <c:v>265</c:v>
              </c:pt>
              <c:pt idx="8">
                <c:v>192</c:v>
              </c:pt>
              <c:pt idx="9">
                <c:v>225</c:v>
              </c:pt>
              <c:pt idx="10">
                <c:v>185</c:v>
              </c:pt>
              <c:pt idx="11">
                <c:v>234</c:v>
              </c:pt>
              <c:pt idx="12">
                <c:v>269</c:v>
              </c:pt>
              <c:pt idx="13">
                <c:v>218</c:v>
              </c:pt>
              <c:pt idx="14">
                <c:v>375</c:v>
              </c:pt>
              <c:pt idx="15">
                <c:v>417</c:v>
              </c:pt>
              <c:pt idx="16">
                <c:v>267</c:v>
              </c:pt>
              <c:pt idx="17">
                <c:v>321</c:v>
              </c:pt>
              <c:pt idx="18">
                <c:v>254</c:v>
              </c:pt>
              <c:pt idx="19">
                <c:v>260</c:v>
              </c:pt>
              <c:pt idx="20">
                <c:v>236</c:v>
              </c:pt>
              <c:pt idx="21">
                <c:v>186</c:v>
              </c:pt>
              <c:pt idx="22">
                <c:v>216</c:v>
              </c:pt>
              <c:pt idx="23">
                <c:v>198</c:v>
              </c:pt>
              <c:pt idx="24">
                <c:v>337</c:v>
              </c:pt>
              <c:pt idx="25">
                <c:v>377</c:v>
              </c:pt>
              <c:pt idx="26">
                <c:v>501</c:v>
              </c:pt>
              <c:pt idx="27">
                <c:v>697</c:v>
              </c:pt>
              <c:pt idx="28">
                <c:v>918</c:v>
              </c:pt>
              <c:pt idx="29">
                <c:v>611</c:v>
              </c:pt>
              <c:pt idx="30">
                <c:v>369</c:v>
              </c:pt>
              <c:pt idx="31">
                <c:v>332</c:v>
              </c:pt>
              <c:pt idx="32">
                <c:v>304</c:v>
              </c:pt>
              <c:pt idx="33">
                <c:v>209</c:v>
              </c:pt>
              <c:pt idx="34">
                <c:v>234</c:v>
              </c:pt>
              <c:pt idx="35">
                <c:v>210</c:v>
              </c:pt>
              <c:pt idx="36">
                <c:v>253</c:v>
              </c:pt>
              <c:pt idx="37">
                <c:v>279</c:v>
              </c:pt>
              <c:pt idx="38">
                <c:v>415</c:v>
              </c:pt>
              <c:pt idx="39">
                <c:v>410</c:v>
              </c:pt>
              <c:pt idx="40">
                <c:v>307</c:v>
              </c:pt>
              <c:pt idx="41">
                <c:v>254</c:v>
              </c:pt>
              <c:pt idx="42">
                <c:v>280</c:v>
              </c:pt>
              <c:pt idx="43">
                <c:v>268</c:v>
              </c:pt>
              <c:pt idx="44">
                <c:v>254</c:v>
              </c:pt>
              <c:pt idx="45">
                <c:v>126</c:v>
              </c:pt>
              <c:pt idx="46">
                <c:v>201</c:v>
              </c:pt>
              <c:pt idx="47">
                <c:v>189</c:v>
              </c:pt>
              <c:pt idx="48">
                <c:v>188</c:v>
              </c:pt>
              <c:pt idx="49">
                <c:v>187</c:v>
              </c:pt>
              <c:pt idx="50">
                <c:v>253</c:v>
              </c:pt>
              <c:pt idx="51">
                <c:v>469</c:v>
              </c:pt>
              <c:pt idx="52">
                <c:v>219</c:v>
              </c:pt>
              <c:pt idx="53">
                <c:v>188</c:v>
              </c:pt>
              <c:pt idx="54">
                <c:v>197</c:v>
              </c:pt>
              <c:pt idx="55">
                <c:v>225</c:v>
              </c:pt>
              <c:pt idx="56">
                <c:v>188</c:v>
              </c:pt>
              <c:pt idx="57">
                <c:v>196</c:v>
              </c:pt>
              <c:pt idx="58">
                <c:v>211</c:v>
              </c:pt>
              <c:pt idx="59">
                <c:v>227</c:v>
              </c:pt>
              <c:pt idx="60">
                <c:v>202</c:v>
              </c:pt>
              <c:pt idx="61">
                <c:v>244</c:v>
              </c:pt>
              <c:pt idx="62">
                <c:v>315</c:v>
              </c:pt>
              <c:pt idx="63">
                <c:v>366</c:v>
              </c:pt>
              <c:pt idx="64">
                <c:v>355</c:v>
              </c:pt>
              <c:pt idx="65">
                <c:v>344</c:v>
              </c:pt>
              <c:pt idx="66">
                <c:v>204</c:v>
              </c:pt>
              <c:pt idx="67">
                <c:v>205</c:v>
              </c:pt>
              <c:pt idx="68">
                <c:v>194</c:v>
              </c:pt>
              <c:pt idx="69">
                <c:v>147</c:v>
              </c:pt>
              <c:pt idx="70">
                <c:v>176</c:v>
              </c:pt>
              <c:pt idx="71">
                <c:v>271</c:v>
              </c:pt>
              <c:pt idx="72">
                <c:v>328</c:v>
              </c:pt>
              <c:pt idx="73">
                <c:v>412</c:v>
              </c:pt>
              <c:pt idx="74">
                <c:v>531</c:v>
              </c:pt>
              <c:pt idx="75">
                <c:v>439</c:v>
              </c:pt>
              <c:pt idx="76">
                <c:v>372</c:v>
              </c:pt>
              <c:pt idx="77">
                <c:v>342</c:v>
              </c:pt>
              <c:pt idx="78">
                <c:v>259</c:v>
              </c:pt>
              <c:pt idx="79">
                <c:v>224</c:v>
              </c:pt>
              <c:pt idx="80">
                <c:v>269</c:v>
              </c:pt>
              <c:pt idx="81">
                <c:v>276</c:v>
              </c:pt>
              <c:pt idx="82">
                <c:v>231</c:v>
              </c:pt>
              <c:pt idx="83">
                <c:v>262</c:v>
              </c:pt>
              <c:pt idx="84">
                <c:v>318</c:v>
              </c:pt>
              <c:pt idx="85">
                <c:v>325</c:v>
              </c:pt>
              <c:pt idx="86">
                <c:v>502</c:v>
              </c:pt>
              <c:pt idx="87">
                <c:v>567</c:v>
              </c:pt>
              <c:pt idx="88">
                <c:v>534</c:v>
              </c:pt>
              <c:pt idx="89">
                <c:v>495</c:v>
              </c:pt>
              <c:pt idx="90">
                <c:v>421</c:v>
              </c:pt>
              <c:pt idx="91">
                <c:v>348</c:v>
              </c:pt>
              <c:pt idx="92">
                <c:v>299</c:v>
              </c:pt>
              <c:pt idx="93">
                <c:v>217</c:v>
              </c:pt>
              <c:pt idx="94">
                <c:v>268</c:v>
              </c:pt>
              <c:pt idx="95">
                <c:v>253</c:v>
              </c:pt>
              <c:pt idx="96">
                <c:v>311</c:v>
              </c:pt>
              <c:pt idx="97">
                <c:v>331</c:v>
              </c:pt>
              <c:pt idx="98">
                <c:v>492</c:v>
              </c:pt>
              <c:pt idx="99">
                <c:v>541</c:v>
              </c:pt>
              <c:pt idx="100">
                <c:v>553</c:v>
              </c:pt>
              <c:pt idx="101">
                <c:v>473</c:v>
              </c:pt>
              <c:pt idx="102">
                <c:v>428</c:v>
              </c:pt>
              <c:pt idx="103">
                <c:v>322</c:v>
              </c:pt>
              <c:pt idx="104">
                <c:v>305</c:v>
              </c:pt>
              <c:pt idx="105">
                <c:v>254</c:v>
              </c:pt>
              <c:pt idx="106">
                <c:v>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400-4BA1-984E-FA66B51D6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490088"/>
        <c:axId val="362489104"/>
      </c:lineChart>
      <c:catAx>
        <c:axId val="36249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89104"/>
        <c:crosses val="autoZero"/>
        <c:auto val="1"/>
        <c:lblAlgn val="ctr"/>
        <c:lblOffset val="100"/>
        <c:noMultiLvlLbl val="1"/>
      </c:catAx>
      <c:valAx>
        <c:axId val="362489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100" b="0" i="0" baseline="0">
                    <a:effectLst/>
                  </a:rPr>
                  <a:t>Number of Pens Demanded</a:t>
                </a:r>
                <a:endParaRPr lang="en-CA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9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EpiPen 300</a:t>
            </a:r>
            <a:r>
              <a:rPr lang="el-GR"/>
              <a:t>μ</a:t>
            </a:r>
            <a:r>
              <a:rPr lang="en-US"/>
              <a:t>g Monthly Demand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EpiPen 300μg Demand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Data!$A$2:$A$102</c:f>
              <c:numCache>
                <c:formatCode>m/d/yyyy</c:formatCode>
                <c:ptCount val="101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  <c:pt idx="25">
                  <c:v>43160</c:v>
                </c:pt>
                <c:pt idx="26">
                  <c:v>43191</c:v>
                </c:pt>
                <c:pt idx="27">
                  <c:v>43221</c:v>
                </c:pt>
                <c:pt idx="28">
                  <c:v>43252</c:v>
                </c:pt>
                <c:pt idx="29">
                  <c:v>43282</c:v>
                </c:pt>
                <c:pt idx="30">
                  <c:v>43313</c:v>
                </c:pt>
                <c:pt idx="31">
                  <c:v>43344</c:v>
                </c:pt>
                <c:pt idx="32">
                  <c:v>43374</c:v>
                </c:pt>
                <c:pt idx="33">
                  <c:v>43405</c:v>
                </c:pt>
                <c:pt idx="34">
                  <c:v>43435</c:v>
                </c:pt>
                <c:pt idx="35">
                  <c:v>43466</c:v>
                </c:pt>
                <c:pt idx="36">
                  <c:v>43497</c:v>
                </c:pt>
                <c:pt idx="37">
                  <c:v>43525</c:v>
                </c:pt>
                <c:pt idx="38">
                  <c:v>43556</c:v>
                </c:pt>
                <c:pt idx="39">
                  <c:v>43586</c:v>
                </c:pt>
                <c:pt idx="40">
                  <c:v>43617</c:v>
                </c:pt>
                <c:pt idx="41">
                  <c:v>43647</c:v>
                </c:pt>
                <c:pt idx="42">
                  <c:v>43678</c:v>
                </c:pt>
                <c:pt idx="43">
                  <c:v>43709</c:v>
                </c:pt>
                <c:pt idx="44">
                  <c:v>43739</c:v>
                </c:pt>
                <c:pt idx="45">
                  <c:v>43770</c:v>
                </c:pt>
                <c:pt idx="46">
                  <c:v>43800</c:v>
                </c:pt>
                <c:pt idx="47">
                  <c:v>43831</c:v>
                </c:pt>
                <c:pt idx="48">
                  <c:v>43862</c:v>
                </c:pt>
                <c:pt idx="49">
                  <c:v>43891</c:v>
                </c:pt>
                <c:pt idx="50">
                  <c:v>43922</c:v>
                </c:pt>
                <c:pt idx="51">
                  <c:v>43952</c:v>
                </c:pt>
                <c:pt idx="52">
                  <c:v>43983</c:v>
                </c:pt>
                <c:pt idx="53">
                  <c:v>44013</c:v>
                </c:pt>
                <c:pt idx="54">
                  <c:v>44044</c:v>
                </c:pt>
                <c:pt idx="55">
                  <c:v>44075</c:v>
                </c:pt>
                <c:pt idx="56">
                  <c:v>44105</c:v>
                </c:pt>
                <c:pt idx="57">
                  <c:v>44136</c:v>
                </c:pt>
                <c:pt idx="58">
                  <c:v>44166</c:v>
                </c:pt>
                <c:pt idx="59">
                  <c:v>44197</c:v>
                </c:pt>
                <c:pt idx="60">
                  <c:v>44228</c:v>
                </c:pt>
                <c:pt idx="61">
                  <c:v>44256</c:v>
                </c:pt>
                <c:pt idx="62">
                  <c:v>44287</c:v>
                </c:pt>
                <c:pt idx="63">
                  <c:v>44317</c:v>
                </c:pt>
                <c:pt idx="64">
                  <c:v>44348</c:v>
                </c:pt>
                <c:pt idx="65">
                  <c:v>44378</c:v>
                </c:pt>
                <c:pt idx="66">
                  <c:v>44409</c:v>
                </c:pt>
                <c:pt idx="67">
                  <c:v>44440</c:v>
                </c:pt>
                <c:pt idx="68">
                  <c:v>44470</c:v>
                </c:pt>
                <c:pt idx="69">
                  <c:v>44501</c:v>
                </c:pt>
                <c:pt idx="70">
                  <c:v>44531</c:v>
                </c:pt>
                <c:pt idx="71">
                  <c:v>44562</c:v>
                </c:pt>
                <c:pt idx="72">
                  <c:v>44593</c:v>
                </c:pt>
                <c:pt idx="73">
                  <c:v>44621</c:v>
                </c:pt>
                <c:pt idx="74">
                  <c:v>44652</c:v>
                </c:pt>
                <c:pt idx="75">
                  <c:v>44682</c:v>
                </c:pt>
                <c:pt idx="76">
                  <c:v>44713</c:v>
                </c:pt>
                <c:pt idx="77">
                  <c:v>44743</c:v>
                </c:pt>
                <c:pt idx="78">
                  <c:v>44774</c:v>
                </c:pt>
                <c:pt idx="79">
                  <c:v>44805</c:v>
                </c:pt>
                <c:pt idx="80">
                  <c:v>44835</c:v>
                </c:pt>
                <c:pt idx="81">
                  <c:v>44866</c:v>
                </c:pt>
                <c:pt idx="82">
                  <c:v>44896</c:v>
                </c:pt>
                <c:pt idx="83">
                  <c:v>44927</c:v>
                </c:pt>
                <c:pt idx="84">
                  <c:v>44958</c:v>
                </c:pt>
                <c:pt idx="85">
                  <c:v>44986</c:v>
                </c:pt>
                <c:pt idx="86">
                  <c:v>45017</c:v>
                </c:pt>
                <c:pt idx="87">
                  <c:v>45047</c:v>
                </c:pt>
                <c:pt idx="88">
                  <c:v>45078</c:v>
                </c:pt>
                <c:pt idx="89">
                  <c:v>45108</c:v>
                </c:pt>
                <c:pt idx="90">
                  <c:v>45139</c:v>
                </c:pt>
                <c:pt idx="91">
                  <c:v>45170</c:v>
                </c:pt>
                <c:pt idx="92">
                  <c:v>45200</c:v>
                </c:pt>
                <c:pt idx="93">
                  <c:v>45231</c:v>
                </c:pt>
                <c:pt idx="94">
                  <c:v>45261</c:v>
                </c:pt>
                <c:pt idx="95">
                  <c:v>45292</c:v>
                </c:pt>
                <c:pt idx="96">
                  <c:v>45323</c:v>
                </c:pt>
                <c:pt idx="97">
                  <c:v>45352</c:v>
                </c:pt>
                <c:pt idx="98">
                  <c:v>45383</c:v>
                </c:pt>
                <c:pt idx="99">
                  <c:v>45413</c:v>
                </c:pt>
                <c:pt idx="100">
                  <c:v>45444</c:v>
                </c:pt>
              </c:numCache>
            </c:numRef>
          </c:cat>
          <c:val>
            <c:numRef>
              <c:f>Data!$B$2:$B$102</c:f>
              <c:numCache>
                <c:formatCode>General</c:formatCode>
                <c:ptCount val="101"/>
                <c:pt idx="0">
                  <c:v>850</c:v>
                </c:pt>
                <c:pt idx="1">
                  <c:v>2150</c:v>
                </c:pt>
                <c:pt idx="2">
                  <c:v>1000</c:v>
                </c:pt>
                <c:pt idx="3">
                  <c:v>1800</c:v>
                </c:pt>
                <c:pt idx="4">
                  <c:v>711</c:v>
                </c:pt>
                <c:pt idx="5">
                  <c:v>751</c:v>
                </c:pt>
                <c:pt idx="6">
                  <c:v>1500</c:v>
                </c:pt>
                <c:pt idx="7">
                  <c:v>600</c:v>
                </c:pt>
                <c:pt idx="8">
                  <c:v>600</c:v>
                </c:pt>
                <c:pt idx="9">
                  <c:v>950</c:v>
                </c:pt>
                <c:pt idx="10">
                  <c:v>800</c:v>
                </c:pt>
                <c:pt idx="11">
                  <c:v>575</c:v>
                </c:pt>
                <c:pt idx="12">
                  <c:v>600</c:v>
                </c:pt>
                <c:pt idx="13">
                  <c:v>800</c:v>
                </c:pt>
                <c:pt idx="14">
                  <c:v>650</c:v>
                </c:pt>
                <c:pt idx="15">
                  <c:v>1000</c:v>
                </c:pt>
                <c:pt idx="16">
                  <c:v>800</c:v>
                </c:pt>
                <c:pt idx="17">
                  <c:v>763</c:v>
                </c:pt>
                <c:pt idx="18">
                  <c:v>100</c:v>
                </c:pt>
                <c:pt idx="19">
                  <c:v>575</c:v>
                </c:pt>
                <c:pt idx="20">
                  <c:v>1500</c:v>
                </c:pt>
                <c:pt idx="21">
                  <c:v>753</c:v>
                </c:pt>
                <c:pt idx="22">
                  <c:v>600</c:v>
                </c:pt>
                <c:pt idx="23">
                  <c:v>500</c:v>
                </c:pt>
                <c:pt idx="24">
                  <c:v>700</c:v>
                </c:pt>
                <c:pt idx="25">
                  <c:v>750</c:v>
                </c:pt>
                <c:pt idx="26">
                  <c:v>2750</c:v>
                </c:pt>
                <c:pt idx="27">
                  <c:v>1350</c:v>
                </c:pt>
                <c:pt idx="28">
                  <c:v>1000</c:v>
                </c:pt>
                <c:pt idx="29">
                  <c:v>800</c:v>
                </c:pt>
                <c:pt idx="30">
                  <c:v>897</c:v>
                </c:pt>
                <c:pt idx="31">
                  <c:v>1150</c:v>
                </c:pt>
                <c:pt idx="32">
                  <c:v>750</c:v>
                </c:pt>
                <c:pt idx="33">
                  <c:v>600</c:v>
                </c:pt>
                <c:pt idx="34">
                  <c:v>974</c:v>
                </c:pt>
                <c:pt idx="35">
                  <c:v>1300</c:v>
                </c:pt>
                <c:pt idx="36">
                  <c:v>650</c:v>
                </c:pt>
                <c:pt idx="37">
                  <c:v>1677</c:v>
                </c:pt>
                <c:pt idx="38">
                  <c:v>1015</c:v>
                </c:pt>
                <c:pt idx="39">
                  <c:v>850</c:v>
                </c:pt>
                <c:pt idx="40">
                  <c:v>700</c:v>
                </c:pt>
                <c:pt idx="41">
                  <c:v>1016</c:v>
                </c:pt>
                <c:pt idx="42">
                  <c:v>1250</c:v>
                </c:pt>
                <c:pt idx="43">
                  <c:v>750</c:v>
                </c:pt>
                <c:pt idx="44">
                  <c:v>600</c:v>
                </c:pt>
                <c:pt idx="45">
                  <c:v>600</c:v>
                </c:pt>
                <c:pt idx="46">
                  <c:v>1000</c:v>
                </c:pt>
                <c:pt idx="47">
                  <c:v>575</c:v>
                </c:pt>
                <c:pt idx="48">
                  <c:v>1465</c:v>
                </c:pt>
                <c:pt idx="49">
                  <c:v>1661</c:v>
                </c:pt>
                <c:pt idx="50">
                  <c:v>550</c:v>
                </c:pt>
                <c:pt idx="51">
                  <c:v>1459</c:v>
                </c:pt>
                <c:pt idx="52">
                  <c:v>1249</c:v>
                </c:pt>
                <c:pt idx="53">
                  <c:v>725</c:v>
                </c:pt>
                <c:pt idx="54">
                  <c:v>1000</c:v>
                </c:pt>
                <c:pt idx="55">
                  <c:v>850</c:v>
                </c:pt>
                <c:pt idx="56">
                  <c:v>800</c:v>
                </c:pt>
                <c:pt idx="57">
                  <c:v>400</c:v>
                </c:pt>
                <c:pt idx="58">
                  <c:v>1676</c:v>
                </c:pt>
                <c:pt idx="59">
                  <c:v>825</c:v>
                </c:pt>
                <c:pt idx="60">
                  <c:v>1200</c:v>
                </c:pt>
                <c:pt idx="61">
                  <c:v>950</c:v>
                </c:pt>
                <c:pt idx="62">
                  <c:v>1100</c:v>
                </c:pt>
                <c:pt idx="63">
                  <c:v>1467</c:v>
                </c:pt>
                <c:pt idx="64">
                  <c:v>650</c:v>
                </c:pt>
                <c:pt idx="65">
                  <c:v>895</c:v>
                </c:pt>
                <c:pt idx="66">
                  <c:v>600</c:v>
                </c:pt>
                <c:pt idx="67">
                  <c:v>750</c:v>
                </c:pt>
                <c:pt idx="68">
                  <c:v>650</c:v>
                </c:pt>
                <c:pt idx="69">
                  <c:v>500</c:v>
                </c:pt>
                <c:pt idx="70">
                  <c:v>550</c:v>
                </c:pt>
                <c:pt idx="71">
                  <c:v>500</c:v>
                </c:pt>
                <c:pt idx="72">
                  <c:v>1250</c:v>
                </c:pt>
                <c:pt idx="73">
                  <c:v>1100</c:v>
                </c:pt>
                <c:pt idx="74">
                  <c:v>750</c:v>
                </c:pt>
                <c:pt idx="75">
                  <c:v>1350</c:v>
                </c:pt>
                <c:pt idx="76">
                  <c:v>950</c:v>
                </c:pt>
                <c:pt idx="77">
                  <c:v>750</c:v>
                </c:pt>
                <c:pt idx="78">
                  <c:v>575</c:v>
                </c:pt>
                <c:pt idx="79">
                  <c:v>1250</c:v>
                </c:pt>
                <c:pt idx="80">
                  <c:v>650</c:v>
                </c:pt>
                <c:pt idx="81">
                  <c:v>800</c:v>
                </c:pt>
                <c:pt idx="82">
                  <c:v>1250</c:v>
                </c:pt>
                <c:pt idx="83">
                  <c:v>625</c:v>
                </c:pt>
                <c:pt idx="84">
                  <c:v>650</c:v>
                </c:pt>
                <c:pt idx="85">
                  <c:v>1150</c:v>
                </c:pt>
                <c:pt idx="86">
                  <c:v>1662</c:v>
                </c:pt>
                <c:pt idx="87">
                  <c:v>600</c:v>
                </c:pt>
                <c:pt idx="88">
                  <c:v>1009</c:v>
                </c:pt>
                <c:pt idx="89">
                  <c:v>700</c:v>
                </c:pt>
                <c:pt idx="90">
                  <c:v>1600</c:v>
                </c:pt>
                <c:pt idx="91">
                  <c:v>1100</c:v>
                </c:pt>
                <c:pt idx="92">
                  <c:v>575</c:v>
                </c:pt>
                <c:pt idx="93">
                  <c:v>712</c:v>
                </c:pt>
                <c:pt idx="94">
                  <c:v>1008</c:v>
                </c:pt>
                <c:pt idx="95">
                  <c:v>750</c:v>
                </c:pt>
                <c:pt idx="96">
                  <c:v>650</c:v>
                </c:pt>
                <c:pt idx="97">
                  <c:v>650</c:v>
                </c:pt>
                <c:pt idx="98">
                  <c:v>762</c:v>
                </c:pt>
                <c:pt idx="99">
                  <c:v>750</c:v>
                </c:pt>
                <c:pt idx="100">
                  <c:v>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3-45F2-9EAD-F1C2D3D50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681512"/>
        <c:axId val="844373408"/>
      </c:lineChart>
      <c:dateAx>
        <c:axId val="671681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73408"/>
        <c:crosses val="autoZero"/>
        <c:auto val="1"/>
        <c:lblOffset val="100"/>
        <c:baseTimeUnit val="months"/>
      </c:dateAx>
      <c:valAx>
        <c:axId val="84437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8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ForecastSheet!$B$1</c:f>
              <c:strCache>
                <c:ptCount val="1"/>
                <c:pt idx="0">
                  <c:v>EpiPen 300μg Demand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ForecastSheet!$B$2:$B$128</c:f>
              <c:numCache>
                <c:formatCode>General</c:formatCode>
                <c:ptCount val="127"/>
                <c:pt idx="0">
                  <c:v>850</c:v>
                </c:pt>
                <c:pt idx="1">
                  <c:v>2150</c:v>
                </c:pt>
                <c:pt idx="2">
                  <c:v>1000</c:v>
                </c:pt>
                <c:pt idx="3">
                  <c:v>1800</c:v>
                </c:pt>
                <c:pt idx="4">
                  <c:v>711</c:v>
                </c:pt>
                <c:pt idx="5">
                  <c:v>751</c:v>
                </c:pt>
                <c:pt idx="6">
                  <c:v>1500</c:v>
                </c:pt>
                <c:pt idx="7">
                  <c:v>600</c:v>
                </c:pt>
                <c:pt idx="8">
                  <c:v>600</c:v>
                </c:pt>
                <c:pt idx="9">
                  <c:v>950</c:v>
                </c:pt>
                <c:pt idx="10">
                  <c:v>800</c:v>
                </c:pt>
                <c:pt idx="11">
                  <c:v>575</c:v>
                </c:pt>
                <c:pt idx="12">
                  <c:v>600</c:v>
                </c:pt>
                <c:pt idx="13">
                  <c:v>800</c:v>
                </c:pt>
                <c:pt idx="14">
                  <c:v>650</c:v>
                </c:pt>
                <c:pt idx="15">
                  <c:v>1000</c:v>
                </c:pt>
                <c:pt idx="16">
                  <c:v>800</c:v>
                </c:pt>
                <c:pt idx="17">
                  <c:v>763</c:v>
                </c:pt>
                <c:pt idx="18">
                  <c:v>100</c:v>
                </c:pt>
                <c:pt idx="19">
                  <c:v>575</c:v>
                </c:pt>
                <c:pt idx="20">
                  <c:v>1500</c:v>
                </c:pt>
                <c:pt idx="21">
                  <c:v>753</c:v>
                </c:pt>
                <c:pt idx="22">
                  <c:v>600</c:v>
                </c:pt>
                <c:pt idx="23">
                  <c:v>500</c:v>
                </c:pt>
                <c:pt idx="24">
                  <c:v>700</c:v>
                </c:pt>
                <c:pt idx="25">
                  <c:v>750</c:v>
                </c:pt>
                <c:pt idx="26">
                  <c:v>2750</c:v>
                </c:pt>
                <c:pt idx="27">
                  <c:v>1350</c:v>
                </c:pt>
                <c:pt idx="28">
                  <c:v>1000</c:v>
                </c:pt>
                <c:pt idx="29">
                  <c:v>800</c:v>
                </c:pt>
                <c:pt idx="30">
                  <c:v>897</c:v>
                </c:pt>
                <c:pt idx="31">
                  <c:v>1150</c:v>
                </c:pt>
                <c:pt idx="32">
                  <c:v>750</c:v>
                </c:pt>
                <c:pt idx="33">
                  <c:v>600</c:v>
                </c:pt>
                <c:pt idx="34">
                  <c:v>974</c:v>
                </c:pt>
                <c:pt idx="35">
                  <c:v>1300</c:v>
                </c:pt>
                <c:pt idx="36">
                  <c:v>650</c:v>
                </c:pt>
                <c:pt idx="37">
                  <c:v>1677</c:v>
                </c:pt>
                <c:pt idx="38">
                  <c:v>1015</c:v>
                </c:pt>
                <c:pt idx="39">
                  <c:v>850</c:v>
                </c:pt>
                <c:pt idx="40">
                  <c:v>700</c:v>
                </c:pt>
                <c:pt idx="41">
                  <c:v>1016</c:v>
                </c:pt>
                <c:pt idx="42">
                  <c:v>1250</c:v>
                </c:pt>
                <c:pt idx="43">
                  <c:v>750</c:v>
                </c:pt>
                <c:pt idx="44">
                  <c:v>600</c:v>
                </c:pt>
                <c:pt idx="45">
                  <c:v>600</c:v>
                </c:pt>
                <c:pt idx="46">
                  <c:v>1000</c:v>
                </c:pt>
                <c:pt idx="47">
                  <c:v>575</c:v>
                </c:pt>
                <c:pt idx="48">
                  <c:v>1465</c:v>
                </c:pt>
                <c:pt idx="49">
                  <c:v>1661</c:v>
                </c:pt>
                <c:pt idx="50">
                  <c:v>550</c:v>
                </c:pt>
                <c:pt idx="51">
                  <c:v>1459</c:v>
                </c:pt>
                <c:pt idx="52">
                  <c:v>1249</c:v>
                </c:pt>
                <c:pt idx="53">
                  <c:v>725</c:v>
                </c:pt>
                <c:pt idx="54">
                  <c:v>1000</c:v>
                </c:pt>
                <c:pt idx="55">
                  <c:v>850</c:v>
                </c:pt>
                <c:pt idx="56">
                  <c:v>800</c:v>
                </c:pt>
                <c:pt idx="57">
                  <c:v>400</c:v>
                </c:pt>
                <c:pt idx="58">
                  <c:v>1676</c:v>
                </c:pt>
                <c:pt idx="59">
                  <c:v>825</c:v>
                </c:pt>
                <c:pt idx="60">
                  <c:v>1200</c:v>
                </c:pt>
                <c:pt idx="61">
                  <c:v>950</c:v>
                </c:pt>
                <c:pt idx="62">
                  <c:v>1100</c:v>
                </c:pt>
                <c:pt idx="63">
                  <c:v>1467</c:v>
                </c:pt>
                <c:pt idx="64">
                  <c:v>650</c:v>
                </c:pt>
                <c:pt idx="65">
                  <c:v>895</c:v>
                </c:pt>
                <c:pt idx="66">
                  <c:v>600</c:v>
                </c:pt>
                <c:pt idx="67">
                  <c:v>750</c:v>
                </c:pt>
                <c:pt idx="68">
                  <c:v>650</c:v>
                </c:pt>
                <c:pt idx="69">
                  <c:v>500</c:v>
                </c:pt>
                <c:pt idx="70">
                  <c:v>550</c:v>
                </c:pt>
                <c:pt idx="71">
                  <c:v>500</c:v>
                </c:pt>
                <c:pt idx="72">
                  <c:v>1250</c:v>
                </c:pt>
                <c:pt idx="73">
                  <c:v>1100</c:v>
                </c:pt>
                <c:pt idx="74">
                  <c:v>750</c:v>
                </c:pt>
                <c:pt idx="75">
                  <c:v>1350</c:v>
                </c:pt>
                <c:pt idx="76">
                  <c:v>950</c:v>
                </c:pt>
                <c:pt idx="77">
                  <c:v>750</c:v>
                </c:pt>
                <c:pt idx="78">
                  <c:v>575</c:v>
                </c:pt>
                <c:pt idx="79">
                  <c:v>1250</c:v>
                </c:pt>
                <c:pt idx="80">
                  <c:v>650</c:v>
                </c:pt>
                <c:pt idx="81">
                  <c:v>800</c:v>
                </c:pt>
                <c:pt idx="82">
                  <c:v>1250</c:v>
                </c:pt>
                <c:pt idx="83">
                  <c:v>625</c:v>
                </c:pt>
                <c:pt idx="84">
                  <c:v>650</c:v>
                </c:pt>
                <c:pt idx="85">
                  <c:v>1150</c:v>
                </c:pt>
                <c:pt idx="86">
                  <c:v>1662</c:v>
                </c:pt>
                <c:pt idx="87">
                  <c:v>600</c:v>
                </c:pt>
                <c:pt idx="88">
                  <c:v>1009</c:v>
                </c:pt>
                <c:pt idx="89">
                  <c:v>700</c:v>
                </c:pt>
                <c:pt idx="90">
                  <c:v>1600</c:v>
                </c:pt>
                <c:pt idx="91">
                  <c:v>1100</c:v>
                </c:pt>
                <c:pt idx="92">
                  <c:v>575</c:v>
                </c:pt>
                <c:pt idx="93">
                  <c:v>712</c:v>
                </c:pt>
                <c:pt idx="94">
                  <c:v>1008</c:v>
                </c:pt>
                <c:pt idx="95">
                  <c:v>750</c:v>
                </c:pt>
                <c:pt idx="96">
                  <c:v>650</c:v>
                </c:pt>
                <c:pt idx="97">
                  <c:v>650</c:v>
                </c:pt>
                <c:pt idx="98">
                  <c:v>762</c:v>
                </c:pt>
                <c:pt idx="99">
                  <c:v>750</c:v>
                </c:pt>
                <c:pt idx="100">
                  <c:v>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4-47D1-8DF5-17F5C1D36216}"/>
            </c:ext>
          </c:extLst>
        </c:ser>
        <c:ser>
          <c:idx val="1"/>
          <c:order val="1"/>
          <c:tx>
            <c:strRef>
              <c:f>ForecastSheet!$C$1</c:f>
              <c:strCache>
                <c:ptCount val="1"/>
                <c:pt idx="0">
                  <c:v>Forecast(EpiPen 300μg Demand)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ForecastSheet!$A$2:$A$128</c:f>
              <c:numCache>
                <c:formatCode>m/d/yyyy</c:formatCode>
                <c:ptCount val="127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  <c:pt idx="25">
                  <c:v>43160</c:v>
                </c:pt>
                <c:pt idx="26">
                  <c:v>43191</c:v>
                </c:pt>
                <c:pt idx="27">
                  <c:v>43221</c:v>
                </c:pt>
                <c:pt idx="28">
                  <c:v>43252</c:v>
                </c:pt>
                <c:pt idx="29">
                  <c:v>43282</c:v>
                </c:pt>
                <c:pt idx="30">
                  <c:v>43313</c:v>
                </c:pt>
                <c:pt idx="31">
                  <c:v>43344</c:v>
                </c:pt>
                <c:pt idx="32">
                  <c:v>43374</c:v>
                </c:pt>
                <c:pt idx="33">
                  <c:v>43405</c:v>
                </c:pt>
                <c:pt idx="34">
                  <c:v>43435</c:v>
                </c:pt>
                <c:pt idx="35">
                  <c:v>43466</c:v>
                </c:pt>
                <c:pt idx="36">
                  <c:v>43497</c:v>
                </c:pt>
                <c:pt idx="37">
                  <c:v>43525</c:v>
                </c:pt>
                <c:pt idx="38">
                  <c:v>43556</c:v>
                </c:pt>
                <c:pt idx="39">
                  <c:v>43586</c:v>
                </c:pt>
                <c:pt idx="40">
                  <c:v>43617</c:v>
                </c:pt>
                <c:pt idx="41">
                  <c:v>43647</c:v>
                </c:pt>
                <c:pt idx="42">
                  <c:v>43678</c:v>
                </c:pt>
                <c:pt idx="43">
                  <c:v>43709</c:v>
                </c:pt>
                <c:pt idx="44">
                  <c:v>43739</c:v>
                </c:pt>
                <c:pt idx="45">
                  <c:v>43770</c:v>
                </c:pt>
                <c:pt idx="46">
                  <c:v>43800</c:v>
                </c:pt>
                <c:pt idx="47">
                  <c:v>43831</c:v>
                </c:pt>
                <c:pt idx="48">
                  <c:v>43862</c:v>
                </c:pt>
                <c:pt idx="49">
                  <c:v>43891</c:v>
                </c:pt>
                <c:pt idx="50">
                  <c:v>43922</c:v>
                </c:pt>
                <c:pt idx="51">
                  <c:v>43952</c:v>
                </c:pt>
                <c:pt idx="52">
                  <c:v>43983</c:v>
                </c:pt>
                <c:pt idx="53">
                  <c:v>44013</c:v>
                </c:pt>
                <c:pt idx="54">
                  <c:v>44044</c:v>
                </c:pt>
                <c:pt idx="55">
                  <c:v>44075</c:v>
                </c:pt>
                <c:pt idx="56">
                  <c:v>44105</c:v>
                </c:pt>
                <c:pt idx="57">
                  <c:v>44136</c:v>
                </c:pt>
                <c:pt idx="58">
                  <c:v>44166</c:v>
                </c:pt>
                <c:pt idx="59">
                  <c:v>44197</c:v>
                </c:pt>
                <c:pt idx="60">
                  <c:v>44228</c:v>
                </c:pt>
                <c:pt idx="61">
                  <c:v>44256</c:v>
                </c:pt>
                <c:pt idx="62">
                  <c:v>44287</c:v>
                </c:pt>
                <c:pt idx="63">
                  <c:v>44317</c:v>
                </c:pt>
                <c:pt idx="64">
                  <c:v>44348</c:v>
                </c:pt>
                <c:pt idx="65">
                  <c:v>44378</c:v>
                </c:pt>
                <c:pt idx="66">
                  <c:v>44409</c:v>
                </c:pt>
                <c:pt idx="67">
                  <c:v>44440</c:v>
                </c:pt>
                <c:pt idx="68">
                  <c:v>44470</c:v>
                </c:pt>
                <c:pt idx="69">
                  <c:v>44501</c:v>
                </c:pt>
                <c:pt idx="70">
                  <c:v>44531</c:v>
                </c:pt>
                <c:pt idx="71">
                  <c:v>44562</c:v>
                </c:pt>
                <c:pt idx="72">
                  <c:v>44593</c:v>
                </c:pt>
                <c:pt idx="73">
                  <c:v>44621</c:v>
                </c:pt>
                <c:pt idx="74">
                  <c:v>44652</c:v>
                </c:pt>
                <c:pt idx="75">
                  <c:v>44682</c:v>
                </c:pt>
                <c:pt idx="76">
                  <c:v>44713</c:v>
                </c:pt>
                <c:pt idx="77">
                  <c:v>44743</c:v>
                </c:pt>
                <c:pt idx="78">
                  <c:v>44774</c:v>
                </c:pt>
                <c:pt idx="79">
                  <c:v>44805</c:v>
                </c:pt>
                <c:pt idx="80">
                  <c:v>44835</c:v>
                </c:pt>
                <c:pt idx="81">
                  <c:v>44866</c:v>
                </c:pt>
                <c:pt idx="82">
                  <c:v>44896</c:v>
                </c:pt>
                <c:pt idx="83">
                  <c:v>44927</c:v>
                </c:pt>
                <c:pt idx="84">
                  <c:v>44958</c:v>
                </c:pt>
                <c:pt idx="85">
                  <c:v>44986</c:v>
                </c:pt>
                <c:pt idx="86">
                  <c:v>45017</c:v>
                </c:pt>
                <c:pt idx="87">
                  <c:v>45047</c:v>
                </c:pt>
                <c:pt idx="88">
                  <c:v>45078</c:v>
                </c:pt>
                <c:pt idx="89">
                  <c:v>45108</c:v>
                </c:pt>
                <c:pt idx="90">
                  <c:v>45139</c:v>
                </c:pt>
                <c:pt idx="91">
                  <c:v>45170</c:v>
                </c:pt>
                <c:pt idx="92">
                  <c:v>45200</c:v>
                </c:pt>
                <c:pt idx="93">
                  <c:v>45231</c:v>
                </c:pt>
                <c:pt idx="94">
                  <c:v>45261</c:v>
                </c:pt>
                <c:pt idx="95">
                  <c:v>45292</c:v>
                </c:pt>
                <c:pt idx="96">
                  <c:v>45323</c:v>
                </c:pt>
                <c:pt idx="97">
                  <c:v>45352</c:v>
                </c:pt>
                <c:pt idx="98">
                  <c:v>45383</c:v>
                </c:pt>
                <c:pt idx="99">
                  <c:v>45413</c:v>
                </c:pt>
                <c:pt idx="100">
                  <c:v>45444</c:v>
                </c:pt>
                <c:pt idx="101">
                  <c:v>45474</c:v>
                </c:pt>
                <c:pt idx="102">
                  <c:v>45505</c:v>
                </c:pt>
                <c:pt idx="103">
                  <c:v>45536</c:v>
                </c:pt>
                <c:pt idx="104">
                  <c:v>45566</c:v>
                </c:pt>
                <c:pt idx="105">
                  <c:v>45597</c:v>
                </c:pt>
                <c:pt idx="106">
                  <c:v>45627</c:v>
                </c:pt>
                <c:pt idx="107">
                  <c:v>45658</c:v>
                </c:pt>
                <c:pt idx="108">
                  <c:v>45689</c:v>
                </c:pt>
                <c:pt idx="109">
                  <c:v>45717</c:v>
                </c:pt>
                <c:pt idx="110">
                  <c:v>45748</c:v>
                </c:pt>
                <c:pt idx="111">
                  <c:v>45778</c:v>
                </c:pt>
                <c:pt idx="112">
                  <c:v>45809</c:v>
                </c:pt>
                <c:pt idx="113">
                  <c:v>45839</c:v>
                </c:pt>
                <c:pt idx="114">
                  <c:v>45870</c:v>
                </c:pt>
                <c:pt idx="115">
                  <c:v>45901</c:v>
                </c:pt>
                <c:pt idx="116">
                  <c:v>45931</c:v>
                </c:pt>
                <c:pt idx="117">
                  <c:v>45962</c:v>
                </c:pt>
                <c:pt idx="118">
                  <c:v>45992</c:v>
                </c:pt>
                <c:pt idx="119">
                  <c:v>46023</c:v>
                </c:pt>
                <c:pt idx="120">
                  <c:v>46054</c:v>
                </c:pt>
                <c:pt idx="121">
                  <c:v>46082</c:v>
                </c:pt>
                <c:pt idx="122">
                  <c:v>46113</c:v>
                </c:pt>
                <c:pt idx="123">
                  <c:v>46143</c:v>
                </c:pt>
                <c:pt idx="124">
                  <c:v>46174</c:v>
                </c:pt>
                <c:pt idx="125">
                  <c:v>46204</c:v>
                </c:pt>
                <c:pt idx="126">
                  <c:v>46235</c:v>
                </c:pt>
              </c:numCache>
            </c:numRef>
          </c:cat>
          <c:val>
            <c:numRef>
              <c:f>ForecastSheet!$C$2:$C$128</c:f>
              <c:numCache>
                <c:formatCode>General</c:formatCode>
                <c:ptCount val="127"/>
                <c:pt idx="100">
                  <c:v>972</c:v>
                </c:pt>
                <c:pt idx="101">
                  <c:v>1003.9422861764706</c:v>
                </c:pt>
                <c:pt idx="102">
                  <c:v>1003.0069395874959</c:v>
                </c:pt>
                <c:pt idx="103">
                  <c:v>1002.0715929985207</c:v>
                </c:pt>
                <c:pt idx="104">
                  <c:v>1001.1362464095459</c:v>
                </c:pt>
                <c:pt idx="105">
                  <c:v>1000.2008998205707</c:v>
                </c:pt>
                <c:pt idx="106">
                  <c:v>999.26555323159607</c:v>
                </c:pt>
                <c:pt idx="107">
                  <c:v>998.33020664262085</c:v>
                </c:pt>
                <c:pt idx="108">
                  <c:v>997.39486005364608</c:v>
                </c:pt>
                <c:pt idx="109">
                  <c:v>996.45951346467086</c:v>
                </c:pt>
                <c:pt idx="110">
                  <c:v>995.52416687569621</c:v>
                </c:pt>
                <c:pt idx="111">
                  <c:v>994.58882028672099</c:v>
                </c:pt>
                <c:pt idx="112">
                  <c:v>993.65347369774622</c:v>
                </c:pt>
                <c:pt idx="113">
                  <c:v>992.718127108771</c:v>
                </c:pt>
                <c:pt idx="114">
                  <c:v>991.78278051979635</c:v>
                </c:pt>
                <c:pt idx="115">
                  <c:v>990.84743393082113</c:v>
                </c:pt>
                <c:pt idx="116">
                  <c:v>989.91208734184636</c:v>
                </c:pt>
                <c:pt idx="117">
                  <c:v>988.97674075287114</c:v>
                </c:pt>
                <c:pt idx="118">
                  <c:v>988.04139416389648</c:v>
                </c:pt>
                <c:pt idx="119">
                  <c:v>987.10604757492126</c:v>
                </c:pt>
                <c:pt idx="120">
                  <c:v>986.1707009859465</c:v>
                </c:pt>
                <c:pt idx="121">
                  <c:v>985.23535439697127</c:v>
                </c:pt>
                <c:pt idx="122">
                  <c:v>984.30000780799662</c:v>
                </c:pt>
                <c:pt idx="123">
                  <c:v>983.3646612190214</c:v>
                </c:pt>
                <c:pt idx="124">
                  <c:v>982.42931463004663</c:v>
                </c:pt>
                <c:pt idx="125">
                  <c:v>981.49396804107153</c:v>
                </c:pt>
                <c:pt idx="126">
                  <c:v>980.55862145209676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4-47D1-8DF5-17F5C1D36216}"/>
            </c:ext>
          </c:extLst>
        </c:ser>
        <c:ser>
          <c:idx val="2"/>
          <c:order val="2"/>
          <c:tx>
            <c:strRef>
              <c:f>ForecastSheet!$D$1</c:f>
              <c:strCache>
                <c:ptCount val="1"/>
                <c:pt idx="0">
                  <c:v>Lower Confidence Bound(EpiPen 300μg Demand)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ForecastSheet!$A$2:$A$128</c:f>
              <c:numCache>
                <c:formatCode>m/d/yyyy</c:formatCode>
                <c:ptCount val="127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  <c:pt idx="25">
                  <c:v>43160</c:v>
                </c:pt>
                <c:pt idx="26">
                  <c:v>43191</c:v>
                </c:pt>
                <c:pt idx="27">
                  <c:v>43221</c:v>
                </c:pt>
                <c:pt idx="28">
                  <c:v>43252</c:v>
                </c:pt>
                <c:pt idx="29">
                  <c:v>43282</c:v>
                </c:pt>
                <c:pt idx="30">
                  <c:v>43313</c:v>
                </c:pt>
                <c:pt idx="31">
                  <c:v>43344</c:v>
                </c:pt>
                <c:pt idx="32">
                  <c:v>43374</c:v>
                </c:pt>
                <c:pt idx="33">
                  <c:v>43405</c:v>
                </c:pt>
                <c:pt idx="34">
                  <c:v>43435</c:v>
                </c:pt>
                <c:pt idx="35">
                  <c:v>43466</c:v>
                </c:pt>
                <c:pt idx="36">
                  <c:v>43497</c:v>
                </c:pt>
                <c:pt idx="37">
                  <c:v>43525</c:v>
                </c:pt>
                <c:pt idx="38">
                  <c:v>43556</c:v>
                </c:pt>
                <c:pt idx="39">
                  <c:v>43586</c:v>
                </c:pt>
                <c:pt idx="40">
                  <c:v>43617</c:v>
                </c:pt>
                <c:pt idx="41">
                  <c:v>43647</c:v>
                </c:pt>
                <c:pt idx="42">
                  <c:v>43678</c:v>
                </c:pt>
                <c:pt idx="43">
                  <c:v>43709</c:v>
                </c:pt>
                <c:pt idx="44">
                  <c:v>43739</c:v>
                </c:pt>
                <c:pt idx="45">
                  <c:v>43770</c:v>
                </c:pt>
                <c:pt idx="46">
                  <c:v>43800</c:v>
                </c:pt>
                <c:pt idx="47">
                  <c:v>43831</c:v>
                </c:pt>
                <c:pt idx="48">
                  <c:v>43862</c:v>
                </c:pt>
                <c:pt idx="49">
                  <c:v>43891</c:v>
                </c:pt>
                <c:pt idx="50">
                  <c:v>43922</c:v>
                </c:pt>
                <c:pt idx="51">
                  <c:v>43952</c:v>
                </c:pt>
                <c:pt idx="52">
                  <c:v>43983</c:v>
                </c:pt>
                <c:pt idx="53">
                  <c:v>44013</c:v>
                </c:pt>
                <c:pt idx="54">
                  <c:v>44044</c:v>
                </c:pt>
                <c:pt idx="55">
                  <c:v>44075</c:v>
                </c:pt>
                <c:pt idx="56">
                  <c:v>44105</c:v>
                </c:pt>
                <c:pt idx="57">
                  <c:v>44136</c:v>
                </c:pt>
                <c:pt idx="58">
                  <c:v>44166</c:v>
                </c:pt>
                <c:pt idx="59">
                  <c:v>44197</c:v>
                </c:pt>
                <c:pt idx="60">
                  <c:v>44228</c:v>
                </c:pt>
                <c:pt idx="61">
                  <c:v>44256</c:v>
                </c:pt>
                <c:pt idx="62">
                  <c:v>44287</c:v>
                </c:pt>
                <c:pt idx="63">
                  <c:v>44317</c:v>
                </c:pt>
                <c:pt idx="64">
                  <c:v>44348</c:v>
                </c:pt>
                <c:pt idx="65">
                  <c:v>44378</c:v>
                </c:pt>
                <c:pt idx="66">
                  <c:v>44409</c:v>
                </c:pt>
                <c:pt idx="67">
                  <c:v>44440</c:v>
                </c:pt>
                <c:pt idx="68">
                  <c:v>44470</c:v>
                </c:pt>
                <c:pt idx="69">
                  <c:v>44501</c:v>
                </c:pt>
                <c:pt idx="70">
                  <c:v>44531</c:v>
                </c:pt>
                <c:pt idx="71">
                  <c:v>44562</c:v>
                </c:pt>
                <c:pt idx="72">
                  <c:v>44593</c:v>
                </c:pt>
                <c:pt idx="73">
                  <c:v>44621</c:v>
                </c:pt>
                <c:pt idx="74">
                  <c:v>44652</c:v>
                </c:pt>
                <c:pt idx="75">
                  <c:v>44682</c:v>
                </c:pt>
                <c:pt idx="76">
                  <c:v>44713</c:v>
                </c:pt>
                <c:pt idx="77">
                  <c:v>44743</c:v>
                </c:pt>
                <c:pt idx="78">
                  <c:v>44774</c:v>
                </c:pt>
                <c:pt idx="79">
                  <c:v>44805</c:v>
                </c:pt>
                <c:pt idx="80">
                  <c:v>44835</c:v>
                </c:pt>
                <c:pt idx="81">
                  <c:v>44866</c:v>
                </c:pt>
                <c:pt idx="82">
                  <c:v>44896</c:v>
                </c:pt>
                <c:pt idx="83">
                  <c:v>44927</c:v>
                </c:pt>
                <c:pt idx="84">
                  <c:v>44958</c:v>
                </c:pt>
                <c:pt idx="85">
                  <c:v>44986</c:v>
                </c:pt>
                <c:pt idx="86">
                  <c:v>45017</c:v>
                </c:pt>
                <c:pt idx="87">
                  <c:v>45047</c:v>
                </c:pt>
                <c:pt idx="88">
                  <c:v>45078</c:v>
                </c:pt>
                <c:pt idx="89">
                  <c:v>45108</c:v>
                </c:pt>
                <c:pt idx="90">
                  <c:v>45139</c:v>
                </c:pt>
                <c:pt idx="91">
                  <c:v>45170</c:v>
                </c:pt>
                <c:pt idx="92">
                  <c:v>45200</c:v>
                </c:pt>
                <c:pt idx="93">
                  <c:v>45231</c:v>
                </c:pt>
                <c:pt idx="94">
                  <c:v>45261</c:v>
                </c:pt>
                <c:pt idx="95">
                  <c:v>45292</c:v>
                </c:pt>
                <c:pt idx="96">
                  <c:v>45323</c:v>
                </c:pt>
                <c:pt idx="97">
                  <c:v>45352</c:v>
                </c:pt>
                <c:pt idx="98">
                  <c:v>45383</c:v>
                </c:pt>
                <c:pt idx="99">
                  <c:v>45413</c:v>
                </c:pt>
                <c:pt idx="100">
                  <c:v>45444</c:v>
                </c:pt>
                <c:pt idx="101">
                  <c:v>45474</c:v>
                </c:pt>
                <c:pt idx="102">
                  <c:v>45505</c:v>
                </c:pt>
                <c:pt idx="103">
                  <c:v>45536</c:v>
                </c:pt>
                <c:pt idx="104">
                  <c:v>45566</c:v>
                </c:pt>
                <c:pt idx="105">
                  <c:v>45597</c:v>
                </c:pt>
                <c:pt idx="106">
                  <c:v>45627</c:v>
                </c:pt>
                <c:pt idx="107">
                  <c:v>45658</c:v>
                </c:pt>
                <c:pt idx="108">
                  <c:v>45689</c:v>
                </c:pt>
                <c:pt idx="109">
                  <c:v>45717</c:v>
                </c:pt>
                <c:pt idx="110">
                  <c:v>45748</c:v>
                </c:pt>
                <c:pt idx="111">
                  <c:v>45778</c:v>
                </c:pt>
                <c:pt idx="112">
                  <c:v>45809</c:v>
                </c:pt>
                <c:pt idx="113">
                  <c:v>45839</c:v>
                </c:pt>
                <c:pt idx="114">
                  <c:v>45870</c:v>
                </c:pt>
                <c:pt idx="115">
                  <c:v>45901</c:v>
                </c:pt>
                <c:pt idx="116">
                  <c:v>45931</c:v>
                </c:pt>
                <c:pt idx="117">
                  <c:v>45962</c:v>
                </c:pt>
                <c:pt idx="118">
                  <c:v>45992</c:v>
                </c:pt>
                <c:pt idx="119">
                  <c:v>46023</c:v>
                </c:pt>
                <c:pt idx="120">
                  <c:v>46054</c:v>
                </c:pt>
                <c:pt idx="121">
                  <c:v>46082</c:v>
                </c:pt>
                <c:pt idx="122">
                  <c:v>46113</c:v>
                </c:pt>
                <c:pt idx="123">
                  <c:v>46143</c:v>
                </c:pt>
                <c:pt idx="124">
                  <c:v>46174</c:v>
                </c:pt>
                <c:pt idx="125">
                  <c:v>46204</c:v>
                </c:pt>
                <c:pt idx="126">
                  <c:v>46235</c:v>
                </c:pt>
              </c:numCache>
            </c:numRef>
          </c:cat>
          <c:val>
            <c:numRef>
              <c:f>ForecastSheet!$D$2:$D$128</c:f>
              <c:numCache>
                <c:formatCode>General</c:formatCode>
                <c:ptCount val="127"/>
                <c:pt idx="100" formatCode="0.00">
                  <c:v>972</c:v>
                </c:pt>
                <c:pt idx="101" formatCode="0.00">
                  <c:v>205.83904374439953</c:v>
                </c:pt>
                <c:pt idx="102" formatCode="0.00">
                  <c:v>204.90010569891467</c:v>
                </c:pt>
                <c:pt idx="103" formatCode="0.00">
                  <c:v>203.95837433827023</c:v>
                </c:pt>
                <c:pt idx="104" formatCode="0.00">
                  <c:v>203.01305164581504</c:v>
                </c:pt>
                <c:pt idx="105" formatCode="0.00">
                  <c:v>202.06333968688966</c:v>
                </c:pt>
                <c:pt idx="106" formatCode="0.00">
                  <c:v>201.10844064871708</c:v>
                </c:pt>
                <c:pt idx="107" formatCode="0.00">
                  <c:v>200.14755688824562</c:v>
                </c:pt>
                <c:pt idx="108" formatCode="0.00">
                  <c:v>199.17989098795147</c:v>
                </c:pt>
                <c:pt idx="109" formatCode="0.00">
                  <c:v>198.2046458195648</c:v>
                </c:pt>
                <c:pt idx="110" formatCode="0.00">
                  <c:v>197.22102461571421</c:v>
                </c:pt>
                <c:pt idx="111" formatCode="0.00">
                  <c:v>196.2282310494486</c:v>
                </c:pt>
                <c:pt idx="112" formatCode="0.00">
                  <c:v>195.2254693216172</c:v>
                </c:pt>
                <c:pt idx="113" formatCode="0.00">
                  <c:v>194.21194425605097</c:v>
                </c:pt>
                <c:pt idx="114" formatCode="0.00">
                  <c:v>193.18686140251384</c:v>
                </c:pt>
                <c:pt idx="115" formatCode="0.00">
                  <c:v>192.14942714735241</c:v>
                </c:pt>
                <c:pt idx="116" formatCode="0.00">
                  <c:v>191.09884883179348</c:v>
                </c:pt>
                <c:pt idx="117" formatCode="0.00">
                  <c:v>190.03433487780012</c:v>
                </c:pt>
                <c:pt idx="118" formatCode="0.00">
                  <c:v>188.95509492141707</c:v>
                </c:pt>
                <c:pt idx="119" formatCode="0.00">
                  <c:v>187.86033995349555</c:v>
                </c:pt>
                <c:pt idx="120" formatCode="0.00">
                  <c:v>186.74928246770685</c:v>
                </c:pt>
                <c:pt idx="121" formatCode="0.00">
                  <c:v>185.62113661571175</c:v>
                </c:pt>
                <c:pt idx="122" formatCode="0.00">
                  <c:v>184.47511836937224</c:v>
                </c:pt>
                <c:pt idx="123" formatCode="0.00">
                  <c:v>183.31044568984726</c:v>
                </c:pt>
                <c:pt idx="124" formatCode="0.00">
                  <c:v>182.12633870343541</c:v>
                </c:pt>
                <c:pt idx="125" formatCode="0.00">
                  <c:v>180.92201988397881</c:v>
                </c:pt>
                <c:pt idx="126" formatCode="0.00">
                  <c:v>179.69671424166461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34-47D1-8DF5-17F5C1D36216}"/>
            </c:ext>
          </c:extLst>
        </c:ser>
        <c:ser>
          <c:idx val="3"/>
          <c:order val="3"/>
          <c:tx>
            <c:strRef>
              <c:f>ForecastSheet!$E$1</c:f>
              <c:strCache>
                <c:ptCount val="1"/>
                <c:pt idx="0">
                  <c:v>Upper Confidence Bound(EpiPen 300μg Demand)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ForecastSheet!$A$2:$A$128</c:f>
              <c:numCache>
                <c:formatCode>m/d/yyyy</c:formatCode>
                <c:ptCount val="127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  <c:pt idx="25">
                  <c:v>43160</c:v>
                </c:pt>
                <c:pt idx="26">
                  <c:v>43191</c:v>
                </c:pt>
                <c:pt idx="27">
                  <c:v>43221</c:v>
                </c:pt>
                <c:pt idx="28">
                  <c:v>43252</c:v>
                </c:pt>
                <c:pt idx="29">
                  <c:v>43282</c:v>
                </c:pt>
                <c:pt idx="30">
                  <c:v>43313</c:v>
                </c:pt>
                <c:pt idx="31">
                  <c:v>43344</c:v>
                </c:pt>
                <c:pt idx="32">
                  <c:v>43374</c:v>
                </c:pt>
                <c:pt idx="33">
                  <c:v>43405</c:v>
                </c:pt>
                <c:pt idx="34">
                  <c:v>43435</c:v>
                </c:pt>
                <c:pt idx="35">
                  <c:v>43466</c:v>
                </c:pt>
                <c:pt idx="36">
                  <c:v>43497</c:v>
                </c:pt>
                <c:pt idx="37">
                  <c:v>43525</c:v>
                </c:pt>
                <c:pt idx="38">
                  <c:v>43556</c:v>
                </c:pt>
                <c:pt idx="39">
                  <c:v>43586</c:v>
                </c:pt>
                <c:pt idx="40">
                  <c:v>43617</c:v>
                </c:pt>
                <c:pt idx="41">
                  <c:v>43647</c:v>
                </c:pt>
                <c:pt idx="42">
                  <c:v>43678</c:v>
                </c:pt>
                <c:pt idx="43">
                  <c:v>43709</c:v>
                </c:pt>
                <c:pt idx="44">
                  <c:v>43739</c:v>
                </c:pt>
                <c:pt idx="45">
                  <c:v>43770</c:v>
                </c:pt>
                <c:pt idx="46">
                  <c:v>43800</c:v>
                </c:pt>
                <c:pt idx="47">
                  <c:v>43831</c:v>
                </c:pt>
                <c:pt idx="48">
                  <c:v>43862</c:v>
                </c:pt>
                <c:pt idx="49">
                  <c:v>43891</c:v>
                </c:pt>
                <c:pt idx="50">
                  <c:v>43922</c:v>
                </c:pt>
                <c:pt idx="51">
                  <c:v>43952</c:v>
                </c:pt>
                <c:pt idx="52">
                  <c:v>43983</c:v>
                </c:pt>
                <c:pt idx="53">
                  <c:v>44013</c:v>
                </c:pt>
                <c:pt idx="54">
                  <c:v>44044</c:v>
                </c:pt>
                <c:pt idx="55">
                  <c:v>44075</c:v>
                </c:pt>
                <c:pt idx="56">
                  <c:v>44105</c:v>
                </c:pt>
                <c:pt idx="57">
                  <c:v>44136</c:v>
                </c:pt>
                <c:pt idx="58">
                  <c:v>44166</c:v>
                </c:pt>
                <c:pt idx="59">
                  <c:v>44197</c:v>
                </c:pt>
                <c:pt idx="60">
                  <c:v>44228</c:v>
                </c:pt>
                <c:pt idx="61">
                  <c:v>44256</c:v>
                </c:pt>
                <c:pt idx="62">
                  <c:v>44287</c:v>
                </c:pt>
                <c:pt idx="63">
                  <c:v>44317</c:v>
                </c:pt>
                <c:pt idx="64">
                  <c:v>44348</c:v>
                </c:pt>
                <c:pt idx="65">
                  <c:v>44378</c:v>
                </c:pt>
                <c:pt idx="66">
                  <c:v>44409</c:v>
                </c:pt>
                <c:pt idx="67">
                  <c:v>44440</c:v>
                </c:pt>
                <c:pt idx="68">
                  <c:v>44470</c:v>
                </c:pt>
                <c:pt idx="69">
                  <c:v>44501</c:v>
                </c:pt>
                <c:pt idx="70">
                  <c:v>44531</c:v>
                </c:pt>
                <c:pt idx="71">
                  <c:v>44562</c:v>
                </c:pt>
                <c:pt idx="72">
                  <c:v>44593</c:v>
                </c:pt>
                <c:pt idx="73">
                  <c:v>44621</c:v>
                </c:pt>
                <c:pt idx="74">
                  <c:v>44652</c:v>
                </c:pt>
                <c:pt idx="75">
                  <c:v>44682</c:v>
                </c:pt>
                <c:pt idx="76">
                  <c:v>44713</c:v>
                </c:pt>
                <c:pt idx="77">
                  <c:v>44743</c:v>
                </c:pt>
                <c:pt idx="78">
                  <c:v>44774</c:v>
                </c:pt>
                <c:pt idx="79">
                  <c:v>44805</c:v>
                </c:pt>
                <c:pt idx="80">
                  <c:v>44835</c:v>
                </c:pt>
                <c:pt idx="81">
                  <c:v>44866</c:v>
                </c:pt>
                <c:pt idx="82">
                  <c:v>44896</c:v>
                </c:pt>
                <c:pt idx="83">
                  <c:v>44927</c:v>
                </c:pt>
                <c:pt idx="84">
                  <c:v>44958</c:v>
                </c:pt>
                <c:pt idx="85">
                  <c:v>44986</c:v>
                </c:pt>
                <c:pt idx="86">
                  <c:v>45017</c:v>
                </c:pt>
                <c:pt idx="87">
                  <c:v>45047</c:v>
                </c:pt>
                <c:pt idx="88">
                  <c:v>45078</c:v>
                </c:pt>
                <c:pt idx="89">
                  <c:v>45108</c:v>
                </c:pt>
                <c:pt idx="90">
                  <c:v>45139</c:v>
                </c:pt>
                <c:pt idx="91">
                  <c:v>45170</c:v>
                </c:pt>
                <c:pt idx="92">
                  <c:v>45200</c:v>
                </c:pt>
                <c:pt idx="93">
                  <c:v>45231</c:v>
                </c:pt>
                <c:pt idx="94">
                  <c:v>45261</c:v>
                </c:pt>
                <c:pt idx="95">
                  <c:v>45292</c:v>
                </c:pt>
                <c:pt idx="96">
                  <c:v>45323</c:v>
                </c:pt>
                <c:pt idx="97">
                  <c:v>45352</c:v>
                </c:pt>
                <c:pt idx="98">
                  <c:v>45383</c:v>
                </c:pt>
                <c:pt idx="99">
                  <c:v>45413</c:v>
                </c:pt>
                <c:pt idx="100">
                  <c:v>45444</c:v>
                </c:pt>
                <c:pt idx="101">
                  <c:v>45474</c:v>
                </c:pt>
                <c:pt idx="102">
                  <c:v>45505</c:v>
                </c:pt>
                <c:pt idx="103">
                  <c:v>45536</c:v>
                </c:pt>
                <c:pt idx="104">
                  <c:v>45566</c:v>
                </c:pt>
                <c:pt idx="105">
                  <c:v>45597</c:v>
                </c:pt>
                <c:pt idx="106">
                  <c:v>45627</c:v>
                </c:pt>
                <c:pt idx="107">
                  <c:v>45658</c:v>
                </c:pt>
                <c:pt idx="108">
                  <c:v>45689</c:v>
                </c:pt>
                <c:pt idx="109">
                  <c:v>45717</c:v>
                </c:pt>
                <c:pt idx="110">
                  <c:v>45748</c:v>
                </c:pt>
                <c:pt idx="111">
                  <c:v>45778</c:v>
                </c:pt>
                <c:pt idx="112">
                  <c:v>45809</c:v>
                </c:pt>
                <c:pt idx="113">
                  <c:v>45839</c:v>
                </c:pt>
                <c:pt idx="114">
                  <c:v>45870</c:v>
                </c:pt>
                <c:pt idx="115">
                  <c:v>45901</c:v>
                </c:pt>
                <c:pt idx="116">
                  <c:v>45931</c:v>
                </c:pt>
                <c:pt idx="117">
                  <c:v>45962</c:v>
                </c:pt>
                <c:pt idx="118">
                  <c:v>45992</c:v>
                </c:pt>
                <c:pt idx="119">
                  <c:v>46023</c:v>
                </c:pt>
                <c:pt idx="120">
                  <c:v>46054</c:v>
                </c:pt>
                <c:pt idx="121">
                  <c:v>46082</c:v>
                </c:pt>
                <c:pt idx="122">
                  <c:v>46113</c:v>
                </c:pt>
                <c:pt idx="123">
                  <c:v>46143</c:v>
                </c:pt>
                <c:pt idx="124">
                  <c:v>46174</c:v>
                </c:pt>
                <c:pt idx="125">
                  <c:v>46204</c:v>
                </c:pt>
                <c:pt idx="126">
                  <c:v>46235</c:v>
                </c:pt>
              </c:numCache>
            </c:numRef>
          </c:cat>
          <c:val>
            <c:numRef>
              <c:f>ForecastSheet!$E$2:$E$128</c:f>
              <c:numCache>
                <c:formatCode>General</c:formatCode>
                <c:ptCount val="127"/>
                <c:pt idx="100" formatCode="0.00">
                  <c:v>972</c:v>
                </c:pt>
                <c:pt idx="101" formatCode="0.00">
                  <c:v>1802.0455286085416</c:v>
                </c:pt>
                <c:pt idx="102" formatCode="0.00">
                  <c:v>1801.1137734760773</c:v>
                </c:pt>
                <c:pt idx="103" formatCode="0.00">
                  <c:v>1800.1848116587712</c:v>
                </c:pt>
                <c:pt idx="104" formatCode="0.00">
                  <c:v>1799.2594411732769</c:v>
                </c:pt>
                <c:pt idx="105" formatCode="0.00">
                  <c:v>1798.3384599542519</c:v>
                </c:pt>
                <c:pt idx="106" formatCode="0.00">
                  <c:v>1797.4226658144751</c:v>
                </c:pt>
                <c:pt idx="107" formatCode="0.00">
                  <c:v>1796.5128563969961</c:v>
                </c:pt>
                <c:pt idx="108" formatCode="0.00">
                  <c:v>1795.6098291193407</c:v>
                </c:pt>
                <c:pt idx="109" formatCode="0.00">
                  <c:v>1794.7143811097769</c:v>
                </c:pt>
                <c:pt idx="110" formatCode="0.00">
                  <c:v>1793.8273091356782</c:v>
                </c:pt>
                <c:pt idx="111" formatCode="0.00">
                  <c:v>1792.9494095239934</c:v>
                </c:pt>
                <c:pt idx="112" formatCode="0.00">
                  <c:v>1792.0814780738751</c:v>
                </c:pt>
                <c:pt idx="113" formatCode="0.00">
                  <c:v>1791.2243099614911</c:v>
                </c:pt>
                <c:pt idx="114" formatCode="0.00">
                  <c:v>1790.3786996370789</c:v>
                </c:pt>
                <c:pt idx="115" formatCode="0.00">
                  <c:v>1789.5454407142897</c:v>
                </c:pt>
                <c:pt idx="116" formatCode="0.00">
                  <c:v>1788.7253258518992</c:v>
                </c:pt>
                <c:pt idx="117" formatCode="0.00">
                  <c:v>1787.9191466279422</c:v>
                </c:pt>
                <c:pt idx="118" formatCode="0.00">
                  <c:v>1787.1276934063758</c:v>
                </c:pt>
                <c:pt idx="119" formatCode="0.00">
                  <c:v>1786.3517551963469</c:v>
                </c:pt>
                <c:pt idx="120" formatCode="0.00">
                  <c:v>1785.592119504186</c:v>
                </c:pt>
                <c:pt idx="121" formatCode="0.00">
                  <c:v>1784.8495721782308</c:v>
                </c:pt>
                <c:pt idx="122" formatCode="0.00">
                  <c:v>1784.124897246621</c:v>
                </c:pt>
                <c:pt idx="123" formatCode="0.00">
                  <c:v>1783.4188767481955</c:v>
                </c:pt>
                <c:pt idx="124" formatCode="0.00">
                  <c:v>1782.732290556658</c:v>
                </c:pt>
                <c:pt idx="125" formatCode="0.00">
                  <c:v>1782.0659161981644</c:v>
                </c:pt>
                <c:pt idx="126" formatCode="0.00">
                  <c:v>1781.4205286625288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34-47D1-8DF5-17F5C1D36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4173040"/>
        <c:axId val="854170416"/>
      </c:lineChart>
      <c:catAx>
        <c:axId val="85417304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170416"/>
        <c:crosses val="autoZero"/>
        <c:auto val="1"/>
        <c:lblAlgn val="ctr"/>
        <c:lblOffset val="100"/>
        <c:noMultiLvlLbl val="0"/>
      </c:catAx>
      <c:valAx>
        <c:axId val="8541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17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2</xdr:row>
      <xdr:rowOff>177800</xdr:rowOff>
    </xdr:from>
    <xdr:to>
      <xdr:col>13</xdr:col>
      <xdr:colOff>196850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4481C3-F49B-4A8F-AFFA-87F605B90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139923</xdr:colOff>
      <xdr:row>9</xdr:row>
      <xdr:rowOff>144426</xdr:rowOff>
    </xdr:from>
    <xdr:to>
      <xdr:col>4</xdr:col>
      <xdr:colOff>557720</xdr:colOff>
      <xdr:row>13</xdr:row>
      <xdr:rowOff>46272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6C610F-53F4-4176-BFA5-D8044D0D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13366" y="1783975"/>
          <a:ext cx="1172509" cy="630535"/>
        </a:xfrm>
        <a:prstGeom prst="rect">
          <a:avLst/>
        </a:prstGeom>
      </xdr:spPr>
    </xdr:pic>
    <xdr:clientData/>
  </xdr:twoCellAnchor>
  <xdr:twoCellAnchor editAs="oneCell">
    <xdr:from>
      <xdr:col>5</xdr:col>
      <xdr:colOff>549477</xdr:colOff>
      <xdr:row>10</xdr:row>
      <xdr:rowOff>98111</xdr:rowOff>
    </xdr:from>
    <xdr:to>
      <xdr:col>10</xdr:col>
      <xdr:colOff>132889</xdr:colOff>
      <xdr:row>17</xdr:row>
      <xdr:rowOff>169841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F841B74-3DDA-4E4C-879E-917C332EB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608" y="1919832"/>
          <a:ext cx="2628289" cy="1346935"/>
        </a:xfrm>
        <a:prstGeom prst="rect">
          <a:avLst/>
        </a:prstGeom>
      </xdr:spPr>
    </xdr:pic>
    <xdr:clientData/>
  </xdr:twoCellAnchor>
  <xdr:twoCellAnchor editAs="oneCell">
    <xdr:from>
      <xdr:col>5</xdr:col>
      <xdr:colOff>92538</xdr:colOff>
      <xdr:row>24</xdr:row>
      <xdr:rowOff>160840</xdr:rowOff>
    </xdr:from>
    <xdr:to>
      <xdr:col>6</xdr:col>
      <xdr:colOff>536389</xdr:colOff>
      <xdr:row>27</xdr:row>
      <xdr:rowOff>49985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3CC85BF-F15B-40C1-B3A5-D160A1BF5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27035" y="4602649"/>
          <a:ext cx="1053324" cy="444371"/>
        </a:xfrm>
        <a:prstGeom prst="rect">
          <a:avLst/>
        </a:prstGeom>
      </xdr:spPr>
    </xdr:pic>
    <xdr:clientData/>
  </xdr:twoCellAnchor>
  <xdr:twoCellAnchor>
    <xdr:from>
      <xdr:col>11</xdr:col>
      <xdr:colOff>8568</xdr:colOff>
      <xdr:row>1</xdr:row>
      <xdr:rowOff>23378</xdr:rowOff>
    </xdr:from>
    <xdr:to>
      <xdr:col>21</xdr:col>
      <xdr:colOff>50642</xdr:colOff>
      <xdr:row>16</xdr:row>
      <xdr:rowOff>20105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3EC54FF-20FB-4780-8D62-8F7853E839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0.06512</cdr:x>
      <cdr:y>0.57231</cdr:y>
    </cdr:from>
    <cdr:to>
      <cdr:x>0.97784</cdr:x>
      <cdr:y>0.57231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D1C72B0-8032-407E-AB64-079349D741CA}"/>
            </a:ext>
          </a:extLst>
        </cdr:cNvPr>
        <cdr:cNvCxnSpPr/>
      </cdr:nvCxnSpPr>
      <cdr:spPr>
        <a:xfrm xmlns:a="http://schemas.openxmlformats.org/drawingml/2006/main">
          <a:off x="412168" y="1569966"/>
          <a:ext cx="577733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453578</xdr:colOff>
      <xdr:row>7</xdr:row>
      <xdr:rowOff>161477</xdr:rowOff>
    </xdr:from>
    <xdr:to>
      <xdr:col>4</xdr:col>
      <xdr:colOff>1450528</xdr:colOff>
      <xdr:row>23</xdr:row>
      <xdr:rowOff>148777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D7B642-9A18-4598-942C-1610F3456F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4DAFD1-5860-4597-AD9B-8B72CEF420C2}" name="Table2" displayName="Table2" ref="A1:E128" totalsRowShown="0">
  <autoFilter ref="A1:E128" xr:uid="{D32DB417-2F67-40CD-B218-84F70F1F5E25}"/>
  <tableColumns count="5">
    <tableColumn id="1" xr3:uid="{18FE6C71-2414-4A3A-8595-851A88769E66}" name="Date" dataDxfId="4"/>
    <tableColumn id="2" xr3:uid="{74A5919E-8A32-41A0-B127-9569D13FAFB5}" name="EpiPen 300μg Demand"/>
    <tableColumn id="3" xr3:uid="{790BEEEC-7F0D-44C6-8183-8F134949AF43}" name="Forecast(EpiPen 300μg Demand)" dataDxfId="3">
      <calculatedColumnFormula>_xlfn.FORECAST.ETS(A2,$B$2:$B$102,$A$2:$A$102,1,1)</calculatedColumnFormula>
    </tableColumn>
    <tableColumn id="4" xr3:uid="{08A4B72F-3160-4498-BB56-8AF6A2481560}" name="Lower Confidence Bound(EpiPen 300μg Demand)" dataDxfId="2">
      <calculatedColumnFormula>C2-_xlfn.FORECAST.ETS.CONFINT(A2,$B$2:$B$102,$A$2:$A$102,0.95,1,1)</calculatedColumnFormula>
    </tableColumn>
    <tableColumn id="5" xr3:uid="{24B13F7D-53F5-4CE9-8D2C-66810DF8BE4A}" name="Upper Confidence Bound(EpiPen 300μg Demand)" dataDxfId="1">
      <calculatedColumnFormula>C2+_xlfn.FORECAST.ETS.CONFINT(A2,$B$2:$B$102,$A$2:$A$102,0.95,1,1)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CC0935-3175-4696-B8BD-ABE9C7672EC8}" name="Table3" displayName="Table3" ref="G1:H8" totalsRowShown="0">
  <autoFilter ref="G1:H8" xr:uid="{E1E0D3F0-17B6-400B-A45F-8A04DBA90DFA}"/>
  <tableColumns count="2">
    <tableColumn id="1" xr3:uid="{1C48A308-1342-4350-B6C8-2F3B4173C8EA}" name="Statistic"/>
    <tableColumn id="2" xr3:uid="{CAB69C67-63A5-4FE0-8519-B821A98CC4AC}" name="Valu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930E-B88C-4525-965E-10C135D638FE}">
  <dimension ref="A1:I108"/>
  <sheetViews>
    <sheetView workbookViewId="0">
      <selection activeCell="B1" sqref="B1:B1048576"/>
    </sheetView>
  </sheetViews>
  <sheetFormatPr defaultColWidth="9.90625" defaultRowHeight="14.5" x14ac:dyDescent="0.35"/>
  <cols>
    <col min="1" max="1" width="4.453125" bestFit="1" customWidth="1"/>
    <col min="2" max="2" width="9.90625" style="12"/>
    <col min="3" max="6" width="9.90625" style="1"/>
  </cols>
  <sheetData>
    <row r="1" spans="1:9" ht="29.5" customHeight="1" x14ac:dyDescent="0.35">
      <c r="A1" s="16" t="s">
        <v>8</v>
      </c>
      <c r="B1" s="3" t="s">
        <v>0</v>
      </c>
      <c r="C1" s="2" t="s">
        <v>5</v>
      </c>
      <c r="D1" s="3" t="s">
        <v>6</v>
      </c>
      <c r="E1" s="4" t="s">
        <v>7</v>
      </c>
      <c r="F1" s="5" t="s">
        <v>1</v>
      </c>
      <c r="G1" s="6" t="s">
        <v>2</v>
      </c>
      <c r="H1" s="7" t="s">
        <v>3</v>
      </c>
      <c r="I1" s="3" t="s">
        <v>4</v>
      </c>
    </row>
    <row r="2" spans="1:9" x14ac:dyDescent="0.35">
      <c r="A2">
        <v>1</v>
      </c>
      <c r="B2" s="8">
        <v>42401</v>
      </c>
      <c r="F2" s="9">
        <v>600</v>
      </c>
      <c r="G2" s="10">
        <v>300</v>
      </c>
      <c r="H2" s="11">
        <v>173</v>
      </c>
      <c r="I2" s="12">
        <v>220</v>
      </c>
    </row>
    <row r="3" spans="1:9" x14ac:dyDescent="0.35">
      <c r="A3">
        <v>2</v>
      </c>
      <c r="B3" s="8">
        <v>42430</v>
      </c>
      <c r="F3" s="9">
        <v>650</v>
      </c>
      <c r="G3" s="10">
        <v>325</v>
      </c>
      <c r="H3" s="11">
        <v>199</v>
      </c>
      <c r="I3" s="12">
        <v>226</v>
      </c>
    </row>
    <row r="4" spans="1:9" x14ac:dyDescent="0.35">
      <c r="A4">
        <v>3</v>
      </c>
      <c r="B4" s="8">
        <v>42461</v>
      </c>
      <c r="F4" s="9">
        <v>750</v>
      </c>
      <c r="G4" s="10">
        <v>375</v>
      </c>
      <c r="H4" s="11">
        <v>221</v>
      </c>
      <c r="I4" s="12">
        <v>240</v>
      </c>
    </row>
    <row r="5" spans="1:9" x14ac:dyDescent="0.35">
      <c r="A5">
        <v>4</v>
      </c>
      <c r="B5" s="8">
        <v>42491</v>
      </c>
      <c r="F5" s="9">
        <v>100</v>
      </c>
      <c r="G5" s="10">
        <v>50</v>
      </c>
      <c r="H5" s="11">
        <v>70</v>
      </c>
      <c r="I5" s="12">
        <v>100</v>
      </c>
    </row>
    <row r="6" spans="1:9" x14ac:dyDescent="0.35">
      <c r="A6">
        <v>5</v>
      </c>
      <c r="B6" s="8">
        <v>42522</v>
      </c>
      <c r="F6" s="9">
        <v>1300</v>
      </c>
      <c r="G6" s="10">
        <v>650</v>
      </c>
      <c r="H6" s="11">
        <v>384</v>
      </c>
      <c r="I6" s="12">
        <v>445</v>
      </c>
    </row>
    <row r="7" spans="1:9" x14ac:dyDescent="0.35">
      <c r="A7">
        <v>6</v>
      </c>
      <c r="B7" s="8">
        <v>42552</v>
      </c>
      <c r="F7" s="9">
        <v>1250</v>
      </c>
      <c r="G7" s="10">
        <v>625</v>
      </c>
      <c r="H7" s="11">
        <v>358</v>
      </c>
      <c r="I7" s="12">
        <v>424</v>
      </c>
    </row>
    <row r="8" spans="1:9" x14ac:dyDescent="0.35">
      <c r="A8">
        <v>7</v>
      </c>
      <c r="B8" s="8">
        <v>42583</v>
      </c>
      <c r="F8" s="9">
        <v>1500</v>
      </c>
      <c r="G8" s="10">
        <v>750</v>
      </c>
      <c r="H8" s="11">
        <v>442</v>
      </c>
      <c r="I8" s="12">
        <v>518</v>
      </c>
    </row>
    <row r="9" spans="1:9" x14ac:dyDescent="0.35">
      <c r="A9">
        <v>8</v>
      </c>
      <c r="B9" s="8">
        <v>42614</v>
      </c>
      <c r="F9" s="9">
        <v>800</v>
      </c>
      <c r="G9" s="10">
        <v>400</v>
      </c>
      <c r="H9" s="11">
        <v>240</v>
      </c>
      <c r="I9" s="12">
        <v>265</v>
      </c>
    </row>
    <row r="10" spans="1:9" x14ac:dyDescent="0.35">
      <c r="A10">
        <v>9</v>
      </c>
      <c r="B10" s="8">
        <v>42644</v>
      </c>
      <c r="F10" s="9">
        <v>600</v>
      </c>
      <c r="G10" s="10">
        <v>300</v>
      </c>
      <c r="H10" s="11">
        <v>186</v>
      </c>
      <c r="I10" s="12">
        <v>192</v>
      </c>
    </row>
    <row r="11" spans="1:9" x14ac:dyDescent="0.35">
      <c r="A11">
        <v>10</v>
      </c>
      <c r="B11" s="8">
        <v>42675</v>
      </c>
      <c r="F11" s="9">
        <v>700</v>
      </c>
      <c r="G11" s="10">
        <v>350</v>
      </c>
      <c r="H11" s="11">
        <v>196</v>
      </c>
      <c r="I11" s="12">
        <v>225</v>
      </c>
    </row>
    <row r="12" spans="1:9" x14ac:dyDescent="0.35">
      <c r="A12">
        <v>11</v>
      </c>
      <c r="B12" s="8">
        <v>42705</v>
      </c>
      <c r="F12" s="9">
        <v>500</v>
      </c>
      <c r="G12" s="10">
        <v>250</v>
      </c>
      <c r="H12" s="11">
        <v>150</v>
      </c>
      <c r="I12" s="12">
        <v>185</v>
      </c>
    </row>
    <row r="13" spans="1:9" x14ac:dyDescent="0.35">
      <c r="A13">
        <v>12</v>
      </c>
      <c r="B13" s="8">
        <v>42736</v>
      </c>
      <c r="F13" s="9">
        <v>650</v>
      </c>
      <c r="G13" s="10">
        <v>325</v>
      </c>
      <c r="H13" s="11">
        <v>190</v>
      </c>
      <c r="I13" s="12">
        <v>234</v>
      </c>
    </row>
    <row r="14" spans="1:9" x14ac:dyDescent="0.35">
      <c r="A14">
        <v>13</v>
      </c>
      <c r="B14" s="8">
        <v>42767</v>
      </c>
      <c r="F14" s="9">
        <v>750</v>
      </c>
      <c r="G14" s="10">
        <v>375</v>
      </c>
      <c r="H14" s="11">
        <v>224</v>
      </c>
      <c r="I14" s="12">
        <v>269</v>
      </c>
    </row>
    <row r="15" spans="1:9" x14ac:dyDescent="0.35">
      <c r="A15">
        <v>14</v>
      </c>
      <c r="B15" s="8">
        <v>42795</v>
      </c>
      <c r="F15" s="9">
        <v>650</v>
      </c>
      <c r="G15" s="10">
        <v>325</v>
      </c>
      <c r="H15" s="11">
        <v>188</v>
      </c>
      <c r="I15" s="12">
        <v>218</v>
      </c>
    </row>
    <row r="16" spans="1:9" x14ac:dyDescent="0.35">
      <c r="A16">
        <v>15</v>
      </c>
      <c r="B16" s="8">
        <v>42826</v>
      </c>
      <c r="F16" s="9">
        <v>1150</v>
      </c>
      <c r="G16" s="10">
        <v>575</v>
      </c>
      <c r="H16" s="11">
        <v>338</v>
      </c>
      <c r="I16" s="12">
        <v>375</v>
      </c>
    </row>
    <row r="17" spans="1:9" x14ac:dyDescent="0.35">
      <c r="A17">
        <v>16</v>
      </c>
      <c r="B17" s="8">
        <v>42856</v>
      </c>
      <c r="F17" s="9">
        <v>1200</v>
      </c>
      <c r="G17" s="10">
        <v>600</v>
      </c>
      <c r="H17" s="11">
        <v>339</v>
      </c>
      <c r="I17" s="12">
        <v>417</v>
      </c>
    </row>
    <row r="18" spans="1:9" x14ac:dyDescent="0.35">
      <c r="A18">
        <v>17</v>
      </c>
      <c r="B18" s="8">
        <v>42887</v>
      </c>
      <c r="F18" s="9">
        <v>850</v>
      </c>
      <c r="G18" s="10">
        <v>425</v>
      </c>
      <c r="H18" s="11">
        <v>232</v>
      </c>
      <c r="I18" s="12">
        <v>267</v>
      </c>
    </row>
    <row r="19" spans="1:9" x14ac:dyDescent="0.35">
      <c r="A19">
        <v>18</v>
      </c>
      <c r="B19" s="8">
        <v>42917</v>
      </c>
      <c r="F19" s="9">
        <v>950</v>
      </c>
      <c r="G19" s="10">
        <v>475</v>
      </c>
      <c r="H19" s="11">
        <v>273</v>
      </c>
      <c r="I19" s="12">
        <v>321</v>
      </c>
    </row>
    <row r="20" spans="1:9" x14ac:dyDescent="0.35">
      <c r="A20">
        <v>19</v>
      </c>
      <c r="B20" s="8">
        <v>42948</v>
      </c>
      <c r="F20" s="9">
        <v>750</v>
      </c>
      <c r="G20" s="10">
        <v>375</v>
      </c>
      <c r="H20" s="11">
        <v>212</v>
      </c>
      <c r="I20" s="12">
        <v>254</v>
      </c>
    </row>
    <row r="21" spans="1:9" x14ac:dyDescent="0.35">
      <c r="A21">
        <v>20</v>
      </c>
      <c r="B21" s="8">
        <v>42979</v>
      </c>
      <c r="F21" s="9">
        <v>800</v>
      </c>
      <c r="G21" s="10">
        <v>400</v>
      </c>
      <c r="H21" s="11">
        <v>243</v>
      </c>
      <c r="I21" s="12">
        <v>260</v>
      </c>
    </row>
    <row r="22" spans="1:9" x14ac:dyDescent="0.35">
      <c r="A22">
        <v>21</v>
      </c>
      <c r="B22" s="8">
        <v>43009</v>
      </c>
      <c r="F22" s="9">
        <v>750</v>
      </c>
      <c r="G22" s="10">
        <v>375</v>
      </c>
      <c r="H22" s="11">
        <v>213</v>
      </c>
      <c r="I22" s="12">
        <v>236</v>
      </c>
    </row>
    <row r="23" spans="1:9" x14ac:dyDescent="0.35">
      <c r="A23">
        <v>22</v>
      </c>
      <c r="B23" s="8">
        <v>43040</v>
      </c>
      <c r="F23" s="9">
        <v>500</v>
      </c>
      <c r="G23" s="10">
        <v>250</v>
      </c>
      <c r="H23" s="11">
        <v>150</v>
      </c>
      <c r="I23" s="12">
        <v>186</v>
      </c>
    </row>
    <row r="24" spans="1:9" x14ac:dyDescent="0.35">
      <c r="A24">
        <v>23</v>
      </c>
      <c r="B24" s="8">
        <v>43070</v>
      </c>
      <c r="F24" s="9">
        <v>700</v>
      </c>
      <c r="G24" s="10">
        <v>350</v>
      </c>
      <c r="H24" s="11">
        <v>186</v>
      </c>
      <c r="I24" s="12">
        <v>216</v>
      </c>
    </row>
    <row r="25" spans="1:9" x14ac:dyDescent="0.35">
      <c r="A25">
        <v>24</v>
      </c>
      <c r="B25" s="8">
        <v>43101</v>
      </c>
      <c r="F25" s="9">
        <v>600</v>
      </c>
      <c r="G25" s="10">
        <v>300</v>
      </c>
      <c r="H25" s="11">
        <v>169</v>
      </c>
      <c r="I25" s="12">
        <v>198</v>
      </c>
    </row>
    <row r="26" spans="1:9" x14ac:dyDescent="0.35">
      <c r="A26">
        <v>25</v>
      </c>
      <c r="B26" s="8">
        <v>43132</v>
      </c>
      <c r="F26" s="9">
        <v>1000</v>
      </c>
      <c r="G26" s="10">
        <v>500</v>
      </c>
      <c r="H26" s="11">
        <v>288</v>
      </c>
      <c r="I26" s="12">
        <v>337</v>
      </c>
    </row>
    <row r="27" spans="1:9" x14ac:dyDescent="0.35">
      <c r="A27">
        <v>26</v>
      </c>
      <c r="B27" s="8">
        <v>43160</v>
      </c>
      <c r="F27" s="9">
        <v>1100</v>
      </c>
      <c r="G27" s="10">
        <v>550</v>
      </c>
      <c r="H27" s="11">
        <v>307</v>
      </c>
      <c r="I27" s="12">
        <v>377</v>
      </c>
    </row>
    <row r="28" spans="1:9" x14ac:dyDescent="0.35">
      <c r="A28">
        <v>27</v>
      </c>
      <c r="B28" s="8">
        <v>43191</v>
      </c>
      <c r="F28" s="9">
        <v>1500</v>
      </c>
      <c r="G28" s="10">
        <v>750</v>
      </c>
      <c r="H28" s="11">
        <v>436</v>
      </c>
      <c r="I28" s="12">
        <v>501</v>
      </c>
    </row>
    <row r="29" spans="1:9" x14ac:dyDescent="0.35">
      <c r="A29">
        <v>28</v>
      </c>
      <c r="B29" s="8">
        <v>43221</v>
      </c>
      <c r="F29" s="9">
        <v>2150</v>
      </c>
      <c r="G29" s="10">
        <v>1075</v>
      </c>
      <c r="H29" s="11">
        <v>616</v>
      </c>
      <c r="I29" s="12">
        <v>697</v>
      </c>
    </row>
    <row r="30" spans="1:9" x14ac:dyDescent="0.35">
      <c r="A30">
        <v>29</v>
      </c>
      <c r="B30" s="8">
        <v>43252</v>
      </c>
      <c r="C30" s="13">
        <v>306</v>
      </c>
      <c r="D30" s="14">
        <v>1547</v>
      </c>
      <c r="E30" s="15">
        <v>275</v>
      </c>
      <c r="F30" s="9">
        <v>2750</v>
      </c>
      <c r="G30" s="10">
        <v>1375</v>
      </c>
      <c r="H30" s="11">
        <v>788</v>
      </c>
      <c r="I30" s="12">
        <v>918</v>
      </c>
    </row>
    <row r="31" spans="1:9" x14ac:dyDescent="0.35">
      <c r="A31">
        <v>30</v>
      </c>
      <c r="B31" s="8">
        <v>43282</v>
      </c>
      <c r="C31" s="13">
        <v>200</v>
      </c>
      <c r="D31" s="14">
        <v>1013</v>
      </c>
      <c r="E31" s="15">
        <v>180</v>
      </c>
      <c r="F31" s="9">
        <v>1800</v>
      </c>
      <c r="G31" s="10">
        <v>900</v>
      </c>
      <c r="H31" s="11">
        <v>524</v>
      </c>
      <c r="I31" s="12">
        <v>611</v>
      </c>
    </row>
    <row r="32" spans="1:9" x14ac:dyDescent="0.35">
      <c r="A32">
        <v>31</v>
      </c>
      <c r="B32" s="8">
        <v>43313</v>
      </c>
      <c r="C32" s="13">
        <v>122</v>
      </c>
      <c r="D32" s="14">
        <v>619</v>
      </c>
      <c r="E32" s="15">
        <v>110</v>
      </c>
      <c r="F32" s="9">
        <v>1100</v>
      </c>
      <c r="G32" s="10">
        <v>550</v>
      </c>
      <c r="H32" s="11">
        <v>305</v>
      </c>
      <c r="I32" s="12">
        <v>369</v>
      </c>
    </row>
    <row r="33" spans="1:9" x14ac:dyDescent="0.35">
      <c r="A33">
        <v>32</v>
      </c>
      <c r="B33" s="8">
        <v>43344</v>
      </c>
      <c r="C33" s="13">
        <v>117</v>
      </c>
      <c r="D33" s="14">
        <v>591</v>
      </c>
      <c r="E33" s="15">
        <v>105</v>
      </c>
      <c r="F33" s="9">
        <v>1050</v>
      </c>
      <c r="G33" s="10">
        <v>525</v>
      </c>
      <c r="H33" s="11">
        <v>286</v>
      </c>
      <c r="I33" s="12">
        <v>332</v>
      </c>
    </row>
    <row r="34" spans="1:9" x14ac:dyDescent="0.35">
      <c r="A34">
        <v>33</v>
      </c>
      <c r="B34" s="8">
        <v>43374</v>
      </c>
      <c r="C34" s="13">
        <v>106</v>
      </c>
      <c r="D34" s="14">
        <v>534</v>
      </c>
      <c r="E34" s="15">
        <v>95</v>
      </c>
      <c r="F34" s="9">
        <v>950</v>
      </c>
      <c r="G34" s="10">
        <v>475</v>
      </c>
      <c r="H34" s="11">
        <v>264</v>
      </c>
      <c r="I34" s="12">
        <v>304</v>
      </c>
    </row>
    <row r="35" spans="1:9" x14ac:dyDescent="0.35">
      <c r="A35">
        <v>34</v>
      </c>
      <c r="B35" s="8">
        <v>43405</v>
      </c>
      <c r="C35" s="13">
        <v>67</v>
      </c>
      <c r="D35" s="14">
        <v>338</v>
      </c>
      <c r="E35" s="15">
        <v>60</v>
      </c>
      <c r="F35" s="9">
        <v>600</v>
      </c>
      <c r="G35" s="10">
        <v>300</v>
      </c>
      <c r="H35" s="11">
        <v>169</v>
      </c>
      <c r="I35" s="12">
        <v>209</v>
      </c>
    </row>
    <row r="36" spans="1:9" x14ac:dyDescent="0.35">
      <c r="A36">
        <v>35</v>
      </c>
      <c r="B36" s="8">
        <v>43435</v>
      </c>
      <c r="C36" s="13">
        <v>78</v>
      </c>
      <c r="D36" s="14">
        <v>394</v>
      </c>
      <c r="E36" s="15">
        <v>70</v>
      </c>
      <c r="F36" s="9">
        <v>700</v>
      </c>
      <c r="G36" s="10">
        <v>350</v>
      </c>
      <c r="H36" s="11">
        <v>197</v>
      </c>
      <c r="I36" s="12">
        <v>234</v>
      </c>
    </row>
    <row r="37" spans="1:9" x14ac:dyDescent="0.35">
      <c r="A37">
        <v>36</v>
      </c>
      <c r="B37" s="8">
        <v>43466</v>
      </c>
      <c r="C37" s="13">
        <v>72</v>
      </c>
      <c r="D37" s="14">
        <v>366</v>
      </c>
      <c r="E37" s="15">
        <v>65</v>
      </c>
      <c r="F37" s="9">
        <v>650</v>
      </c>
      <c r="G37" s="10">
        <v>325</v>
      </c>
      <c r="H37" s="11">
        <v>191</v>
      </c>
      <c r="I37" s="12">
        <v>210</v>
      </c>
    </row>
    <row r="38" spans="1:9" x14ac:dyDescent="0.35">
      <c r="A38">
        <v>37</v>
      </c>
      <c r="B38" s="8">
        <v>43497</v>
      </c>
      <c r="C38" s="13">
        <v>83</v>
      </c>
      <c r="D38" s="14">
        <v>422</v>
      </c>
      <c r="E38" s="15">
        <v>75</v>
      </c>
      <c r="F38" s="9">
        <v>750</v>
      </c>
      <c r="G38" s="10">
        <v>375</v>
      </c>
      <c r="H38" s="11">
        <v>203</v>
      </c>
      <c r="I38" s="12">
        <v>253</v>
      </c>
    </row>
    <row r="39" spans="1:9" x14ac:dyDescent="0.35">
      <c r="A39">
        <v>38</v>
      </c>
      <c r="B39" s="8">
        <v>43525</v>
      </c>
      <c r="C39" s="13">
        <v>94</v>
      </c>
      <c r="D39" s="14">
        <v>478</v>
      </c>
      <c r="E39" s="15">
        <v>85</v>
      </c>
      <c r="F39" s="9">
        <v>850</v>
      </c>
      <c r="G39" s="10">
        <v>425</v>
      </c>
      <c r="H39" s="11">
        <v>249</v>
      </c>
      <c r="I39" s="12">
        <v>279</v>
      </c>
    </row>
    <row r="40" spans="1:9" x14ac:dyDescent="0.35">
      <c r="A40">
        <v>39</v>
      </c>
      <c r="B40" s="8">
        <v>43556</v>
      </c>
      <c r="C40" s="13">
        <v>144</v>
      </c>
      <c r="D40" s="14">
        <v>731</v>
      </c>
      <c r="E40" s="15">
        <v>130</v>
      </c>
      <c r="F40" s="9">
        <v>1300</v>
      </c>
      <c r="G40" s="10">
        <v>650</v>
      </c>
      <c r="H40" s="11">
        <v>376</v>
      </c>
      <c r="I40" s="12">
        <v>415</v>
      </c>
    </row>
    <row r="41" spans="1:9" x14ac:dyDescent="0.35">
      <c r="A41">
        <v>40</v>
      </c>
      <c r="B41" s="8">
        <v>43586</v>
      </c>
      <c r="C41" s="13">
        <v>139</v>
      </c>
      <c r="D41" s="14">
        <v>703</v>
      </c>
      <c r="E41" s="15">
        <v>125</v>
      </c>
      <c r="F41" s="9">
        <v>1250</v>
      </c>
      <c r="G41" s="10">
        <v>625</v>
      </c>
      <c r="H41" s="11">
        <v>362</v>
      </c>
      <c r="I41" s="12">
        <v>410</v>
      </c>
    </row>
    <row r="42" spans="1:9" x14ac:dyDescent="0.35">
      <c r="A42">
        <v>41</v>
      </c>
      <c r="B42" s="8">
        <v>43617</v>
      </c>
      <c r="C42" s="13">
        <v>106</v>
      </c>
      <c r="D42" s="14">
        <v>534</v>
      </c>
      <c r="E42" s="15">
        <v>95</v>
      </c>
      <c r="F42" s="9">
        <v>950</v>
      </c>
      <c r="G42" s="10">
        <v>475</v>
      </c>
      <c r="H42" s="11">
        <v>266</v>
      </c>
      <c r="I42" s="12">
        <v>307</v>
      </c>
    </row>
    <row r="43" spans="1:9" x14ac:dyDescent="0.35">
      <c r="A43">
        <v>42</v>
      </c>
      <c r="B43" s="8">
        <v>43647</v>
      </c>
      <c r="C43" s="13">
        <v>89</v>
      </c>
      <c r="D43" s="14">
        <v>450</v>
      </c>
      <c r="E43" s="15">
        <v>80</v>
      </c>
      <c r="F43" s="9">
        <v>800</v>
      </c>
      <c r="G43" s="10">
        <v>400</v>
      </c>
      <c r="H43" s="11">
        <v>227</v>
      </c>
      <c r="I43" s="12">
        <v>254</v>
      </c>
    </row>
    <row r="44" spans="1:9" x14ac:dyDescent="0.35">
      <c r="A44">
        <v>43</v>
      </c>
      <c r="B44" s="8">
        <v>43678</v>
      </c>
      <c r="C44" s="13">
        <v>94</v>
      </c>
      <c r="D44" s="14">
        <v>478</v>
      </c>
      <c r="E44" s="15">
        <v>85</v>
      </c>
      <c r="F44" s="9">
        <v>850</v>
      </c>
      <c r="G44" s="10">
        <v>425</v>
      </c>
      <c r="H44" s="11">
        <v>250</v>
      </c>
      <c r="I44" s="12">
        <v>280</v>
      </c>
    </row>
    <row r="45" spans="1:9" x14ac:dyDescent="0.35">
      <c r="A45">
        <v>44</v>
      </c>
      <c r="B45" s="8">
        <v>43709</v>
      </c>
      <c r="C45" s="13">
        <v>92</v>
      </c>
      <c r="D45" s="14">
        <v>464</v>
      </c>
      <c r="E45" s="15">
        <v>83</v>
      </c>
      <c r="F45" s="9">
        <v>825</v>
      </c>
      <c r="G45" s="10">
        <v>413</v>
      </c>
      <c r="H45" s="11">
        <v>244</v>
      </c>
      <c r="I45" s="12">
        <v>268</v>
      </c>
    </row>
    <row r="46" spans="1:9" x14ac:dyDescent="0.35">
      <c r="A46">
        <v>45</v>
      </c>
      <c r="B46" s="8">
        <v>43739</v>
      </c>
      <c r="C46" s="13">
        <v>89</v>
      </c>
      <c r="D46" s="14">
        <v>450</v>
      </c>
      <c r="E46" s="15">
        <v>80</v>
      </c>
      <c r="F46" s="9">
        <v>800</v>
      </c>
      <c r="G46" s="10">
        <v>400</v>
      </c>
      <c r="H46" s="11">
        <v>231</v>
      </c>
      <c r="I46" s="12">
        <v>254</v>
      </c>
    </row>
    <row r="47" spans="1:9" x14ac:dyDescent="0.35">
      <c r="A47">
        <v>46</v>
      </c>
      <c r="B47" s="8">
        <v>43770</v>
      </c>
      <c r="C47" s="13">
        <v>44</v>
      </c>
      <c r="D47" s="14">
        <v>225</v>
      </c>
      <c r="E47" s="15">
        <v>40</v>
      </c>
      <c r="F47" s="9">
        <v>400</v>
      </c>
      <c r="G47" s="10">
        <v>200</v>
      </c>
      <c r="H47" s="11">
        <v>107</v>
      </c>
      <c r="I47" s="12">
        <v>126</v>
      </c>
    </row>
    <row r="48" spans="1:9" x14ac:dyDescent="0.35">
      <c r="A48">
        <v>47</v>
      </c>
      <c r="B48" s="8">
        <v>43800</v>
      </c>
      <c r="C48" s="13">
        <v>67</v>
      </c>
      <c r="D48" s="14">
        <v>338</v>
      </c>
      <c r="E48" s="15">
        <v>60</v>
      </c>
      <c r="F48" s="9">
        <v>600</v>
      </c>
      <c r="G48" s="10">
        <v>300</v>
      </c>
      <c r="H48" s="11">
        <v>157</v>
      </c>
      <c r="I48" s="12">
        <v>201</v>
      </c>
    </row>
    <row r="49" spans="1:9" x14ac:dyDescent="0.35">
      <c r="A49">
        <v>48</v>
      </c>
      <c r="B49" s="8">
        <v>43831</v>
      </c>
      <c r="C49" s="13">
        <v>64</v>
      </c>
      <c r="D49" s="14">
        <v>323</v>
      </c>
      <c r="E49" s="15">
        <v>58</v>
      </c>
      <c r="F49" s="9">
        <v>575</v>
      </c>
      <c r="G49" s="10">
        <v>288</v>
      </c>
      <c r="H49" s="11">
        <v>160</v>
      </c>
      <c r="I49" s="12">
        <v>189</v>
      </c>
    </row>
    <row r="50" spans="1:9" x14ac:dyDescent="0.35">
      <c r="A50">
        <v>49</v>
      </c>
      <c r="B50" s="8">
        <v>43862</v>
      </c>
      <c r="C50" s="13">
        <v>69</v>
      </c>
      <c r="D50" s="14">
        <v>352</v>
      </c>
      <c r="E50" s="15">
        <v>63</v>
      </c>
      <c r="F50" s="9">
        <v>625</v>
      </c>
      <c r="G50" s="10">
        <v>313</v>
      </c>
      <c r="H50" s="11">
        <v>169</v>
      </c>
      <c r="I50" s="12">
        <v>188</v>
      </c>
    </row>
    <row r="51" spans="1:9" x14ac:dyDescent="0.35">
      <c r="A51">
        <v>50</v>
      </c>
      <c r="B51" s="8">
        <v>43891</v>
      </c>
      <c r="C51" s="13">
        <v>64</v>
      </c>
      <c r="D51" s="14">
        <v>323</v>
      </c>
      <c r="E51" s="15">
        <v>58</v>
      </c>
      <c r="F51" s="9">
        <v>575</v>
      </c>
      <c r="G51" s="10">
        <v>288</v>
      </c>
      <c r="H51" s="11">
        <v>170</v>
      </c>
      <c r="I51" s="12">
        <v>187</v>
      </c>
    </row>
    <row r="52" spans="1:9" x14ac:dyDescent="0.35">
      <c r="A52">
        <v>51</v>
      </c>
      <c r="B52" s="8">
        <v>43922</v>
      </c>
      <c r="C52" s="13">
        <v>89</v>
      </c>
      <c r="D52" s="14">
        <v>450</v>
      </c>
      <c r="E52" s="15">
        <v>80</v>
      </c>
      <c r="F52" s="9">
        <v>800</v>
      </c>
      <c r="G52" s="10">
        <v>400</v>
      </c>
      <c r="H52" s="11">
        <v>223</v>
      </c>
      <c r="I52" s="12">
        <v>253</v>
      </c>
    </row>
    <row r="53" spans="1:9" x14ac:dyDescent="0.35">
      <c r="A53">
        <v>52</v>
      </c>
      <c r="B53" s="8">
        <v>43952</v>
      </c>
      <c r="C53" s="13">
        <v>150</v>
      </c>
      <c r="D53" s="14">
        <v>759</v>
      </c>
      <c r="E53" s="15">
        <v>135</v>
      </c>
      <c r="F53" s="9">
        <v>1350</v>
      </c>
      <c r="G53" s="10">
        <v>675</v>
      </c>
      <c r="H53" s="11">
        <v>401</v>
      </c>
      <c r="I53" s="12">
        <v>469</v>
      </c>
    </row>
    <row r="54" spans="1:9" x14ac:dyDescent="0.35">
      <c r="A54">
        <v>53</v>
      </c>
      <c r="B54" s="8">
        <v>43983</v>
      </c>
      <c r="C54" s="13">
        <v>72</v>
      </c>
      <c r="D54" s="14">
        <v>366</v>
      </c>
      <c r="E54" s="15">
        <v>65</v>
      </c>
      <c r="F54" s="9">
        <v>650</v>
      </c>
      <c r="G54" s="10">
        <v>325</v>
      </c>
      <c r="H54" s="11">
        <v>188</v>
      </c>
      <c r="I54" s="12">
        <v>219</v>
      </c>
    </row>
    <row r="55" spans="1:9" x14ac:dyDescent="0.35">
      <c r="A55">
        <v>54</v>
      </c>
      <c r="B55" s="8">
        <v>44013</v>
      </c>
      <c r="C55" s="13">
        <v>64</v>
      </c>
      <c r="D55" s="14">
        <v>323</v>
      </c>
      <c r="E55" s="15">
        <v>58</v>
      </c>
      <c r="F55" s="9">
        <v>575</v>
      </c>
      <c r="G55" s="10">
        <v>288</v>
      </c>
      <c r="H55" s="11">
        <v>173</v>
      </c>
      <c r="I55" s="12">
        <v>188</v>
      </c>
    </row>
    <row r="56" spans="1:9" x14ac:dyDescent="0.35">
      <c r="A56">
        <v>55</v>
      </c>
      <c r="B56" s="8">
        <v>44044</v>
      </c>
      <c r="C56" s="13">
        <v>64</v>
      </c>
      <c r="D56" s="14">
        <v>323</v>
      </c>
      <c r="E56" s="15">
        <v>58</v>
      </c>
      <c r="F56" s="9">
        <v>575</v>
      </c>
      <c r="G56" s="10">
        <v>288</v>
      </c>
      <c r="H56" s="11">
        <v>171</v>
      </c>
      <c r="I56" s="12">
        <v>197</v>
      </c>
    </row>
    <row r="57" spans="1:9" x14ac:dyDescent="0.35">
      <c r="A57">
        <v>56</v>
      </c>
      <c r="B57" s="8">
        <v>44075</v>
      </c>
      <c r="C57" s="13">
        <v>72</v>
      </c>
      <c r="D57" s="14">
        <v>366</v>
      </c>
      <c r="E57" s="15">
        <v>65</v>
      </c>
      <c r="F57" s="9">
        <v>650</v>
      </c>
      <c r="G57" s="10">
        <v>325</v>
      </c>
      <c r="H57" s="11">
        <v>198</v>
      </c>
      <c r="I57" s="12">
        <v>225</v>
      </c>
    </row>
    <row r="58" spans="1:9" x14ac:dyDescent="0.35">
      <c r="A58">
        <v>57</v>
      </c>
      <c r="B58" s="8">
        <v>44105</v>
      </c>
      <c r="C58" s="13">
        <v>61</v>
      </c>
      <c r="D58" s="14">
        <v>309</v>
      </c>
      <c r="E58" s="15">
        <v>55</v>
      </c>
      <c r="F58" s="9">
        <v>550</v>
      </c>
      <c r="G58" s="10">
        <v>275</v>
      </c>
      <c r="H58" s="11">
        <v>155</v>
      </c>
      <c r="I58" s="12">
        <v>188</v>
      </c>
    </row>
    <row r="59" spans="1:9" x14ac:dyDescent="0.35">
      <c r="A59">
        <v>58</v>
      </c>
      <c r="B59" s="8">
        <v>44136</v>
      </c>
      <c r="C59" s="13">
        <v>67</v>
      </c>
      <c r="D59" s="14">
        <v>338</v>
      </c>
      <c r="E59" s="15">
        <v>60</v>
      </c>
      <c r="F59" s="9">
        <v>600</v>
      </c>
      <c r="G59" s="10">
        <v>300</v>
      </c>
      <c r="H59" s="11">
        <v>157</v>
      </c>
      <c r="I59" s="12">
        <v>196</v>
      </c>
    </row>
    <row r="60" spans="1:9" x14ac:dyDescent="0.35">
      <c r="A60">
        <v>59</v>
      </c>
      <c r="B60" s="8">
        <v>44166</v>
      </c>
      <c r="C60" s="13">
        <v>67</v>
      </c>
      <c r="D60" s="14">
        <v>338</v>
      </c>
      <c r="E60" s="15">
        <v>60</v>
      </c>
      <c r="F60" s="9">
        <v>600</v>
      </c>
      <c r="G60" s="10">
        <v>300</v>
      </c>
      <c r="H60" s="11">
        <v>166</v>
      </c>
      <c r="I60" s="12">
        <v>211</v>
      </c>
    </row>
    <row r="61" spans="1:9" x14ac:dyDescent="0.35">
      <c r="A61">
        <v>60</v>
      </c>
      <c r="B61" s="8">
        <v>44197</v>
      </c>
      <c r="C61" s="13">
        <v>72</v>
      </c>
      <c r="D61" s="14">
        <v>366</v>
      </c>
      <c r="E61" s="15">
        <v>65</v>
      </c>
      <c r="F61" s="9">
        <v>650</v>
      </c>
      <c r="G61" s="10">
        <v>325</v>
      </c>
      <c r="H61" s="11">
        <v>179</v>
      </c>
      <c r="I61" s="12">
        <v>227</v>
      </c>
    </row>
    <row r="62" spans="1:9" x14ac:dyDescent="0.35">
      <c r="A62">
        <v>61</v>
      </c>
      <c r="B62" s="8">
        <v>44228</v>
      </c>
      <c r="C62" s="13">
        <v>67</v>
      </c>
      <c r="D62" s="14">
        <v>338</v>
      </c>
      <c r="E62" s="15">
        <v>60</v>
      </c>
      <c r="F62" s="9">
        <v>600</v>
      </c>
      <c r="G62" s="10">
        <v>300</v>
      </c>
      <c r="H62" s="11">
        <v>185</v>
      </c>
      <c r="I62" s="12">
        <v>202</v>
      </c>
    </row>
    <row r="63" spans="1:9" x14ac:dyDescent="0.35">
      <c r="A63">
        <v>62</v>
      </c>
      <c r="B63" s="8">
        <v>44256</v>
      </c>
      <c r="C63" s="13">
        <v>83</v>
      </c>
      <c r="D63" s="14">
        <v>422</v>
      </c>
      <c r="E63" s="15">
        <v>75</v>
      </c>
      <c r="F63" s="9">
        <v>750</v>
      </c>
      <c r="G63" s="10">
        <v>375</v>
      </c>
      <c r="H63" s="11">
        <v>210</v>
      </c>
      <c r="I63" s="12">
        <v>244</v>
      </c>
    </row>
    <row r="64" spans="1:9" x14ac:dyDescent="0.35">
      <c r="A64">
        <v>63</v>
      </c>
      <c r="B64" s="8">
        <v>44287</v>
      </c>
      <c r="C64" s="13">
        <v>111</v>
      </c>
      <c r="D64" s="14">
        <v>563</v>
      </c>
      <c r="E64" s="15">
        <v>100</v>
      </c>
      <c r="F64" s="9">
        <v>1000</v>
      </c>
      <c r="G64" s="10">
        <v>500</v>
      </c>
      <c r="H64" s="11">
        <v>278</v>
      </c>
      <c r="I64" s="12">
        <v>315</v>
      </c>
    </row>
    <row r="65" spans="1:9" x14ac:dyDescent="0.35">
      <c r="A65">
        <v>64</v>
      </c>
      <c r="B65" s="8">
        <v>44317</v>
      </c>
      <c r="C65" s="13">
        <v>128</v>
      </c>
      <c r="D65" s="14">
        <v>647</v>
      </c>
      <c r="E65" s="15">
        <v>115</v>
      </c>
      <c r="F65" s="9">
        <v>1150</v>
      </c>
      <c r="G65" s="10">
        <v>575</v>
      </c>
      <c r="H65" s="11">
        <v>342</v>
      </c>
      <c r="I65" s="12">
        <v>366</v>
      </c>
    </row>
    <row r="66" spans="1:9" x14ac:dyDescent="0.35">
      <c r="A66">
        <v>65</v>
      </c>
      <c r="B66" s="8">
        <v>44348</v>
      </c>
      <c r="C66" s="13">
        <v>122</v>
      </c>
      <c r="D66" s="14">
        <v>619</v>
      </c>
      <c r="E66" s="15">
        <v>110</v>
      </c>
      <c r="F66" s="9">
        <v>1100</v>
      </c>
      <c r="G66" s="10">
        <v>550</v>
      </c>
      <c r="H66" s="11">
        <v>329</v>
      </c>
      <c r="I66" s="12">
        <v>355</v>
      </c>
    </row>
    <row r="67" spans="1:9" x14ac:dyDescent="0.35">
      <c r="A67">
        <v>66</v>
      </c>
      <c r="B67" s="8">
        <v>44378</v>
      </c>
      <c r="C67" s="13">
        <v>111</v>
      </c>
      <c r="D67" s="14">
        <v>563</v>
      </c>
      <c r="E67" s="15">
        <v>100</v>
      </c>
      <c r="F67" s="9">
        <v>1000</v>
      </c>
      <c r="G67" s="10">
        <v>500</v>
      </c>
      <c r="H67" s="11">
        <v>290</v>
      </c>
      <c r="I67" s="12">
        <v>344</v>
      </c>
    </row>
    <row r="68" spans="1:9" x14ac:dyDescent="0.35">
      <c r="A68">
        <v>67</v>
      </c>
      <c r="B68" s="8">
        <v>44409</v>
      </c>
      <c r="C68" s="13">
        <v>67</v>
      </c>
      <c r="D68" s="14">
        <v>338</v>
      </c>
      <c r="E68" s="15">
        <v>60</v>
      </c>
      <c r="F68" s="9">
        <v>600</v>
      </c>
      <c r="G68" s="10">
        <v>300</v>
      </c>
      <c r="H68" s="11">
        <v>167</v>
      </c>
      <c r="I68" s="12">
        <v>204</v>
      </c>
    </row>
    <row r="69" spans="1:9" x14ac:dyDescent="0.35">
      <c r="A69">
        <v>68</v>
      </c>
      <c r="B69" s="8">
        <v>44440</v>
      </c>
      <c r="C69" s="13">
        <v>72</v>
      </c>
      <c r="D69" s="14">
        <v>366</v>
      </c>
      <c r="E69" s="15">
        <v>65</v>
      </c>
      <c r="F69" s="9">
        <v>650</v>
      </c>
      <c r="G69" s="10">
        <v>325</v>
      </c>
      <c r="H69" s="11">
        <v>188</v>
      </c>
      <c r="I69" s="12">
        <v>205</v>
      </c>
    </row>
    <row r="70" spans="1:9" x14ac:dyDescent="0.35">
      <c r="A70">
        <v>69</v>
      </c>
      <c r="B70" s="8">
        <v>44470</v>
      </c>
      <c r="C70" s="13">
        <v>64</v>
      </c>
      <c r="D70" s="14">
        <v>323</v>
      </c>
      <c r="E70" s="15">
        <v>58</v>
      </c>
      <c r="F70" s="9">
        <v>575</v>
      </c>
      <c r="G70" s="10">
        <v>288</v>
      </c>
      <c r="H70" s="11">
        <v>179</v>
      </c>
      <c r="I70" s="12">
        <v>194</v>
      </c>
    </row>
    <row r="71" spans="1:9" x14ac:dyDescent="0.35">
      <c r="A71">
        <v>70</v>
      </c>
      <c r="B71" s="8">
        <v>44501</v>
      </c>
      <c r="C71" s="13">
        <v>56</v>
      </c>
      <c r="D71" s="14">
        <v>281</v>
      </c>
      <c r="E71" s="15">
        <v>50</v>
      </c>
      <c r="F71" s="9">
        <v>500</v>
      </c>
      <c r="G71" s="10">
        <v>250</v>
      </c>
      <c r="H71" s="11">
        <v>156</v>
      </c>
      <c r="I71" s="12">
        <v>147</v>
      </c>
    </row>
    <row r="72" spans="1:9" x14ac:dyDescent="0.35">
      <c r="A72">
        <v>71</v>
      </c>
      <c r="B72" s="8">
        <v>44531</v>
      </c>
      <c r="C72" s="13">
        <v>61</v>
      </c>
      <c r="D72" s="14">
        <v>309</v>
      </c>
      <c r="E72" s="15">
        <v>55</v>
      </c>
      <c r="F72" s="9">
        <v>550</v>
      </c>
      <c r="G72" s="10">
        <v>275</v>
      </c>
      <c r="H72" s="11">
        <v>164</v>
      </c>
      <c r="I72" s="12">
        <v>176</v>
      </c>
    </row>
    <row r="73" spans="1:9" x14ac:dyDescent="0.35">
      <c r="A73">
        <v>72</v>
      </c>
      <c r="B73" s="8">
        <v>44562</v>
      </c>
      <c r="C73" s="13">
        <v>89</v>
      </c>
      <c r="D73" s="14">
        <v>450</v>
      </c>
      <c r="E73" s="15">
        <v>80</v>
      </c>
      <c r="F73" s="9">
        <v>800</v>
      </c>
      <c r="G73" s="10">
        <v>400</v>
      </c>
      <c r="H73" s="11">
        <v>232</v>
      </c>
      <c r="I73" s="12">
        <v>271</v>
      </c>
    </row>
    <row r="74" spans="1:9" x14ac:dyDescent="0.35">
      <c r="A74">
        <v>73</v>
      </c>
      <c r="B74" s="8">
        <v>44593</v>
      </c>
      <c r="C74" s="13">
        <v>111</v>
      </c>
      <c r="D74" s="14">
        <v>563</v>
      </c>
      <c r="E74" s="15">
        <v>100</v>
      </c>
      <c r="F74" s="9">
        <v>1000</v>
      </c>
      <c r="G74" s="10">
        <v>500</v>
      </c>
      <c r="H74" s="11">
        <v>277</v>
      </c>
      <c r="I74" s="12">
        <v>328</v>
      </c>
    </row>
    <row r="75" spans="1:9" x14ac:dyDescent="0.35">
      <c r="A75">
        <v>74</v>
      </c>
      <c r="B75" s="8">
        <v>44621</v>
      </c>
      <c r="C75" s="13">
        <v>139</v>
      </c>
      <c r="D75" s="14">
        <v>703</v>
      </c>
      <c r="E75" s="15">
        <v>125</v>
      </c>
      <c r="F75" s="9">
        <v>1250</v>
      </c>
      <c r="G75" s="10">
        <v>625</v>
      </c>
      <c r="H75" s="11">
        <v>354</v>
      </c>
      <c r="I75" s="12">
        <v>412</v>
      </c>
    </row>
    <row r="76" spans="1:9" x14ac:dyDescent="0.35">
      <c r="A76">
        <v>75</v>
      </c>
      <c r="B76" s="8">
        <v>44652</v>
      </c>
      <c r="C76" s="13">
        <v>178</v>
      </c>
      <c r="D76" s="14">
        <v>900</v>
      </c>
      <c r="E76" s="15">
        <v>160</v>
      </c>
      <c r="F76" s="9">
        <v>1600</v>
      </c>
      <c r="G76" s="10">
        <v>800</v>
      </c>
      <c r="H76" s="11">
        <v>446</v>
      </c>
      <c r="I76" s="12">
        <v>531</v>
      </c>
    </row>
    <row r="77" spans="1:9" x14ac:dyDescent="0.35">
      <c r="A77">
        <v>76</v>
      </c>
      <c r="B77" s="8">
        <v>44682</v>
      </c>
      <c r="C77" s="13">
        <v>150</v>
      </c>
      <c r="D77" s="14">
        <v>759</v>
      </c>
      <c r="E77" s="15">
        <v>135</v>
      </c>
      <c r="F77" s="9">
        <v>1350</v>
      </c>
      <c r="G77" s="10">
        <v>675</v>
      </c>
      <c r="H77" s="11">
        <v>372</v>
      </c>
      <c r="I77" s="12">
        <v>439</v>
      </c>
    </row>
    <row r="78" spans="1:9" x14ac:dyDescent="0.35">
      <c r="A78">
        <v>77</v>
      </c>
      <c r="B78" s="8">
        <v>44713</v>
      </c>
      <c r="C78" s="13">
        <v>128</v>
      </c>
      <c r="D78" s="14">
        <v>647</v>
      </c>
      <c r="E78" s="15">
        <v>115</v>
      </c>
      <c r="F78" s="9">
        <v>1150</v>
      </c>
      <c r="G78" s="10">
        <v>575</v>
      </c>
      <c r="H78" s="11">
        <v>314</v>
      </c>
      <c r="I78" s="12">
        <v>372</v>
      </c>
    </row>
    <row r="79" spans="1:9" x14ac:dyDescent="0.35">
      <c r="A79">
        <v>78</v>
      </c>
      <c r="B79" s="8">
        <v>44743</v>
      </c>
      <c r="C79" s="13">
        <v>111</v>
      </c>
      <c r="D79" s="14">
        <v>563</v>
      </c>
      <c r="E79" s="15">
        <v>100</v>
      </c>
      <c r="F79" s="9">
        <v>1000</v>
      </c>
      <c r="G79" s="10">
        <v>500</v>
      </c>
      <c r="H79" s="11">
        <v>271</v>
      </c>
      <c r="I79" s="12">
        <v>342</v>
      </c>
    </row>
    <row r="80" spans="1:9" x14ac:dyDescent="0.35">
      <c r="A80">
        <v>79</v>
      </c>
      <c r="B80" s="8">
        <v>44774</v>
      </c>
      <c r="C80" s="13">
        <v>83</v>
      </c>
      <c r="D80" s="14">
        <v>422</v>
      </c>
      <c r="E80" s="15">
        <v>75</v>
      </c>
      <c r="F80" s="9">
        <v>750</v>
      </c>
      <c r="G80" s="10">
        <v>375</v>
      </c>
      <c r="H80" s="11">
        <v>219</v>
      </c>
      <c r="I80" s="12">
        <v>259</v>
      </c>
    </row>
    <row r="81" spans="1:9" x14ac:dyDescent="0.35">
      <c r="A81">
        <v>80</v>
      </c>
      <c r="B81" s="8">
        <v>44805</v>
      </c>
      <c r="C81" s="13">
        <v>81</v>
      </c>
      <c r="D81" s="14">
        <v>408</v>
      </c>
      <c r="E81" s="15">
        <v>73</v>
      </c>
      <c r="F81" s="9">
        <v>725</v>
      </c>
      <c r="G81" s="10">
        <v>363</v>
      </c>
      <c r="H81" s="11">
        <v>213</v>
      </c>
      <c r="I81" s="12">
        <v>224</v>
      </c>
    </row>
    <row r="82" spans="1:9" x14ac:dyDescent="0.35">
      <c r="A82">
        <v>81</v>
      </c>
      <c r="B82" s="8">
        <v>44835</v>
      </c>
      <c r="C82" s="13">
        <v>94</v>
      </c>
      <c r="D82" s="14">
        <v>478</v>
      </c>
      <c r="E82" s="15">
        <v>85</v>
      </c>
      <c r="F82" s="9">
        <v>850</v>
      </c>
      <c r="G82" s="10">
        <v>425</v>
      </c>
      <c r="H82" s="11">
        <v>248</v>
      </c>
      <c r="I82" s="12">
        <v>269</v>
      </c>
    </row>
    <row r="83" spans="1:9" x14ac:dyDescent="0.35">
      <c r="A83">
        <v>82</v>
      </c>
      <c r="B83" s="8">
        <v>44866</v>
      </c>
      <c r="C83" s="13">
        <v>89</v>
      </c>
      <c r="D83" s="14">
        <v>450</v>
      </c>
      <c r="E83" s="15">
        <v>80</v>
      </c>
      <c r="F83" s="9">
        <v>800</v>
      </c>
      <c r="G83" s="10">
        <v>400</v>
      </c>
      <c r="H83" s="11">
        <v>216</v>
      </c>
      <c r="I83" s="12">
        <v>276</v>
      </c>
    </row>
    <row r="84" spans="1:9" x14ac:dyDescent="0.35">
      <c r="A84">
        <v>83</v>
      </c>
      <c r="B84" s="8">
        <v>44896</v>
      </c>
      <c r="C84" s="13">
        <v>83</v>
      </c>
      <c r="D84" s="14">
        <v>422</v>
      </c>
      <c r="E84" s="15">
        <v>75</v>
      </c>
      <c r="F84" s="9">
        <v>750</v>
      </c>
      <c r="G84" s="10">
        <v>375</v>
      </c>
      <c r="H84" s="11">
        <v>205</v>
      </c>
      <c r="I84" s="12">
        <v>231</v>
      </c>
    </row>
    <row r="85" spans="1:9" x14ac:dyDescent="0.35">
      <c r="A85">
        <v>84</v>
      </c>
      <c r="B85" s="8">
        <v>44927</v>
      </c>
      <c r="C85" s="13">
        <v>85</v>
      </c>
      <c r="D85" s="14">
        <v>429</v>
      </c>
      <c r="E85" s="15">
        <v>76</v>
      </c>
      <c r="F85" s="9">
        <v>762</v>
      </c>
      <c r="G85" s="10">
        <v>381</v>
      </c>
      <c r="H85" s="11">
        <v>233</v>
      </c>
      <c r="I85" s="12">
        <v>262</v>
      </c>
    </row>
    <row r="86" spans="1:9" x14ac:dyDescent="0.35">
      <c r="A86">
        <v>85</v>
      </c>
      <c r="B86" s="8">
        <v>44958</v>
      </c>
      <c r="C86" s="13">
        <v>108</v>
      </c>
      <c r="D86" s="14">
        <v>547</v>
      </c>
      <c r="E86" s="15">
        <v>97</v>
      </c>
      <c r="F86" s="9">
        <v>972</v>
      </c>
      <c r="G86" s="10">
        <v>486</v>
      </c>
      <c r="H86" s="11">
        <v>264</v>
      </c>
      <c r="I86" s="12">
        <v>318</v>
      </c>
    </row>
    <row r="87" spans="1:9" x14ac:dyDescent="0.35">
      <c r="A87">
        <v>86</v>
      </c>
      <c r="B87" s="8">
        <v>44986</v>
      </c>
      <c r="C87" s="13">
        <v>112</v>
      </c>
      <c r="D87" s="14">
        <v>567</v>
      </c>
      <c r="E87" s="15">
        <v>101</v>
      </c>
      <c r="F87" s="9">
        <v>1008</v>
      </c>
      <c r="G87" s="10">
        <v>504</v>
      </c>
      <c r="H87" s="11">
        <v>282</v>
      </c>
      <c r="I87" s="12">
        <v>325</v>
      </c>
    </row>
    <row r="88" spans="1:9" x14ac:dyDescent="0.35">
      <c r="A88">
        <v>87</v>
      </c>
      <c r="B88" s="8">
        <v>45017</v>
      </c>
      <c r="C88" s="13">
        <v>162</v>
      </c>
      <c r="D88" s="14">
        <v>820</v>
      </c>
      <c r="E88" s="15">
        <v>146</v>
      </c>
      <c r="F88" s="9">
        <v>1457</v>
      </c>
      <c r="G88" s="10">
        <v>729</v>
      </c>
      <c r="H88" s="11">
        <v>419</v>
      </c>
      <c r="I88" s="12">
        <v>502</v>
      </c>
    </row>
    <row r="89" spans="1:9" x14ac:dyDescent="0.35">
      <c r="A89">
        <v>88</v>
      </c>
      <c r="B89" s="8">
        <v>45047</v>
      </c>
      <c r="C89" s="13">
        <v>186</v>
      </c>
      <c r="D89" s="14">
        <v>943</v>
      </c>
      <c r="E89" s="15">
        <v>168</v>
      </c>
      <c r="F89" s="9">
        <v>1676</v>
      </c>
      <c r="G89" s="10">
        <v>838</v>
      </c>
      <c r="H89" s="11">
        <v>468</v>
      </c>
      <c r="I89" s="12">
        <v>567</v>
      </c>
    </row>
    <row r="90" spans="1:9" x14ac:dyDescent="0.35">
      <c r="A90">
        <v>89</v>
      </c>
      <c r="B90" s="8">
        <v>45078</v>
      </c>
      <c r="C90" s="13">
        <v>185</v>
      </c>
      <c r="D90" s="14">
        <v>934</v>
      </c>
      <c r="E90" s="15">
        <v>166</v>
      </c>
      <c r="F90" s="9">
        <v>1661</v>
      </c>
      <c r="G90" s="10">
        <v>831</v>
      </c>
      <c r="H90" s="11">
        <v>467</v>
      </c>
      <c r="I90" s="12">
        <v>534</v>
      </c>
    </row>
    <row r="91" spans="1:9" x14ac:dyDescent="0.35">
      <c r="A91">
        <v>90</v>
      </c>
      <c r="B91" s="8">
        <v>45108</v>
      </c>
      <c r="C91" s="13">
        <v>163</v>
      </c>
      <c r="D91" s="14">
        <v>824</v>
      </c>
      <c r="E91" s="15">
        <v>147</v>
      </c>
      <c r="F91" s="9">
        <v>1465</v>
      </c>
      <c r="G91" s="10">
        <v>733</v>
      </c>
      <c r="H91" s="11">
        <v>424</v>
      </c>
      <c r="I91" s="12">
        <v>495</v>
      </c>
    </row>
    <row r="92" spans="1:9" x14ac:dyDescent="0.35">
      <c r="A92">
        <v>91</v>
      </c>
      <c r="B92" s="8">
        <v>45139</v>
      </c>
      <c r="C92" s="13">
        <v>139</v>
      </c>
      <c r="D92" s="14">
        <v>703</v>
      </c>
      <c r="E92" s="15">
        <v>125</v>
      </c>
      <c r="F92" s="9">
        <v>1249</v>
      </c>
      <c r="G92" s="10">
        <v>625</v>
      </c>
      <c r="H92" s="11">
        <v>367</v>
      </c>
      <c r="I92" s="12">
        <v>421</v>
      </c>
    </row>
    <row r="93" spans="1:9" x14ac:dyDescent="0.35">
      <c r="A93">
        <v>92</v>
      </c>
      <c r="B93" s="8">
        <v>45170</v>
      </c>
      <c r="C93" s="13">
        <v>113</v>
      </c>
      <c r="D93" s="14">
        <v>571</v>
      </c>
      <c r="E93" s="15">
        <v>102</v>
      </c>
      <c r="F93" s="9">
        <v>1015</v>
      </c>
      <c r="G93" s="10">
        <v>508</v>
      </c>
      <c r="H93" s="11">
        <v>298</v>
      </c>
      <c r="I93" s="12">
        <v>348</v>
      </c>
    </row>
    <row r="94" spans="1:9" x14ac:dyDescent="0.35">
      <c r="A94">
        <v>93</v>
      </c>
      <c r="B94" s="8">
        <v>45200</v>
      </c>
      <c r="C94" s="13">
        <v>99</v>
      </c>
      <c r="D94" s="14">
        <v>503</v>
      </c>
      <c r="E94" s="15">
        <v>90</v>
      </c>
      <c r="F94" s="9">
        <v>895</v>
      </c>
      <c r="G94" s="10">
        <v>448</v>
      </c>
      <c r="H94" s="11">
        <v>265</v>
      </c>
      <c r="I94" s="12">
        <v>299</v>
      </c>
    </row>
    <row r="95" spans="1:9" x14ac:dyDescent="0.35">
      <c r="A95">
        <v>94</v>
      </c>
      <c r="B95" s="8">
        <v>45231</v>
      </c>
      <c r="C95" s="13">
        <v>79</v>
      </c>
      <c r="D95" s="14">
        <v>400</v>
      </c>
      <c r="E95" s="15">
        <v>71</v>
      </c>
      <c r="F95" s="9">
        <v>711</v>
      </c>
      <c r="G95" s="10">
        <v>356</v>
      </c>
      <c r="H95" s="11">
        <v>191</v>
      </c>
      <c r="I95" s="12">
        <v>217</v>
      </c>
    </row>
    <row r="96" spans="1:9" x14ac:dyDescent="0.35">
      <c r="A96">
        <v>95</v>
      </c>
      <c r="B96" s="8">
        <v>45261</v>
      </c>
      <c r="C96" s="13">
        <v>83</v>
      </c>
      <c r="D96" s="14">
        <v>422</v>
      </c>
      <c r="E96" s="15">
        <v>75</v>
      </c>
      <c r="F96" s="9">
        <v>751</v>
      </c>
      <c r="G96" s="10">
        <v>376</v>
      </c>
      <c r="H96" s="11">
        <v>219</v>
      </c>
      <c r="I96" s="12">
        <v>268</v>
      </c>
    </row>
    <row r="97" spans="1:9" x14ac:dyDescent="0.35">
      <c r="A97">
        <v>96</v>
      </c>
      <c r="B97" s="8">
        <v>45292</v>
      </c>
      <c r="C97" s="13">
        <v>85</v>
      </c>
      <c r="D97" s="14">
        <v>429</v>
      </c>
      <c r="E97" s="15">
        <v>76</v>
      </c>
      <c r="F97" s="9">
        <v>763</v>
      </c>
      <c r="G97" s="10">
        <v>382</v>
      </c>
      <c r="H97" s="11">
        <v>204</v>
      </c>
      <c r="I97" s="12">
        <v>253</v>
      </c>
    </row>
    <row r="98" spans="1:9" x14ac:dyDescent="0.35">
      <c r="A98">
        <v>97</v>
      </c>
      <c r="B98" s="8">
        <v>45323</v>
      </c>
      <c r="C98" s="13">
        <v>108</v>
      </c>
      <c r="D98" s="14">
        <v>548</v>
      </c>
      <c r="E98" s="15">
        <v>97</v>
      </c>
      <c r="F98" s="9">
        <v>974</v>
      </c>
      <c r="G98" s="10">
        <v>487</v>
      </c>
      <c r="H98" s="11">
        <v>282</v>
      </c>
      <c r="I98" s="12">
        <v>311</v>
      </c>
    </row>
    <row r="99" spans="1:9" x14ac:dyDescent="0.35">
      <c r="A99">
        <v>98</v>
      </c>
      <c r="B99" s="8">
        <v>45352</v>
      </c>
      <c r="C99" s="13">
        <v>112</v>
      </c>
      <c r="D99" s="14">
        <v>568</v>
      </c>
      <c r="E99" s="15">
        <v>101</v>
      </c>
      <c r="F99" s="9">
        <v>1009</v>
      </c>
      <c r="G99" s="10">
        <v>505</v>
      </c>
      <c r="H99" s="11">
        <v>274</v>
      </c>
      <c r="I99" s="12">
        <v>331</v>
      </c>
    </row>
    <row r="100" spans="1:9" x14ac:dyDescent="0.35">
      <c r="A100">
        <v>99</v>
      </c>
      <c r="B100" s="8">
        <v>45383</v>
      </c>
      <c r="C100" s="13">
        <v>162</v>
      </c>
      <c r="D100" s="14">
        <v>821</v>
      </c>
      <c r="E100" s="15">
        <v>146</v>
      </c>
      <c r="F100" s="9">
        <v>1459</v>
      </c>
      <c r="G100" s="10">
        <v>730</v>
      </c>
      <c r="H100" s="11">
        <v>422</v>
      </c>
      <c r="I100" s="12">
        <v>492</v>
      </c>
    </row>
    <row r="101" spans="1:9" x14ac:dyDescent="0.35">
      <c r="A101">
        <v>100</v>
      </c>
      <c r="B101" s="8">
        <v>45413</v>
      </c>
      <c r="C101" s="13">
        <v>186</v>
      </c>
      <c r="D101" s="14">
        <v>943</v>
      </c>
      <c r="E101" s="15">
        <v>168</v>
      </c>
      <c r="F101" s="9">
        <v>1677</v>
      </c>
      <c r="G101" s="10">
        <v>839</v>
      </c>
      <c r="H101" s="11">
        <v>493</v>
      </c>
      <c r="I101" s="12">
        <v>541</v>
      </c>
    </row>
    <row r="102" spans="1:9" x14ac:dyDescent="0.35">
      <c r="A102">
        <v>101</v>
      </c>
      <c r="B102" s="8">
        <v>45444</v>
      </c>
      <c r="C102" s="13">
        <v>185</v>
      </c>
      <c r="D102" s="14">
        <v>935</v>
      </c>
      <c r="E102" s="15">
        <v>166</v>
      </c>
      <c r="F102" s="9">
        <v>1662</v>
      </c>
      <c r="G102" s="10">
        <v>831</v>
      </c>
      <c r="H102" s="11">
        <v>486</v>
      </c>
      <c r="I102" s="12">
        <v>553</v>
      </c>
    </row>
    <row r="103" spans="1:9" x14ac:dyDescent="0.35">
      <c r="A103">
        <v>102</v>
      </c>
      <c r="B103" s="8">
        <v>45474</v>
      </c>
      <c r="C103" s="13">
        <v>163</v>
      </c>
      <c r="D103" s="14">
        <v>825</v>
      </c>
      <c r="E103" s="15">
        <v>147</v>
      </c>
      <c r="F103" s="9">
        <v>1467</v>
      </c>
      <c r="G103" s="10">
        <v>734</v>
      </c>
      <c r="H103" s="11">
        <v>425</v>
      </c>
      <c r="I103" s="12">
        <v>473</v>
      </c>
    </row>
    <row r="104" spans="1:9" x14ac:dyDescent="0.35">
      <c r="A104">
        <v>103</v>
      </c>
      <c r="B104" s="8">
        <v>45505</v>
      </c>
      <c r="C104" s="13">
        <v>139</v>
      </c>
      <c r="D104" s="14">
        <v>703</v>
      </c>
      <c r="E104" s="15">
        <v>125</v>
      </c>
      <c r="F104" s="9">
        <v>1250</v>
      </c>
      <c r="G104" s="10">
        <v>625</v>
      </c>
      <c r="H104" s="11">
        <v>343</v>
      </c>
      <c r="I104" s="12">
        <v>428</v>
      </c>
    </row>
    <row r="105" spans="1:9" x14ac:dyDescent="0.35">
      <c r="A105">
        <v>104</v>
      </c>
      <c r="B105" s="8">
        <v>45536</v>
      </c>
      <c r="C105" s="13">
        <v>113</v>
      </c>
      <c r="D105" s="14">
        <v>572</v>
      </c>
      <c r="E105" s="15">
        <v>102</v>
      </c>
      <c r="F105" s="9">
        <v>1016</v>
      </c>
      <c r="G105" s="10">
        <v>508</v>
      </c>
      <c r="H105" s="11">
        <v>298</v>
      </c>
      <c r="I105" s="12">
        <v>322</v>
      </c>
    </row>
    <row r="106" spans="1:9" x14ac:dyDescent="0.35">
      <c r="A106">
        <v>105</v>
      </c>
      <c r="B106" s="8">
        <v>45566</v>
      </c>
      <c r="C106" s="13">
        <v>100</v>
      </c>
      <c r="D106" s="14">
        <v>505</v>
      </c>
      <c r="E106" s="15">
        <v>90</v>
      </c>
      <c r="F106" s="9">
        <v>897</v>
      </c>
      <c r="G106" s="10">
        <v>449</v>
      </c>
      <c r="H106" s="11">
        <v>260</v>
      </c>
      <c r="I106" s="12">
        <v>305</v>
      </c>
    </row>
    <row r="107" spans="1:9" x14ac:dyDescent="0.35">
      <c r="A107">
        <v>106</v>
      </c>
      <c r="B107" s="8">
        <v>45597</v>
      </c>
      <c r="C107" s="13">
        <v>79</v>
      </c>
      <c r="D107" s="14">
        <v>401</v>
      </c>
      <c r="E107" s="15">
        <v>71</v>
      </c>
      <c r="F107" s="9">
        <v>712</v>
      </c>
      <c r="G107" s="10">
        <v>356</v>
      </c>
      <c r="H107" s="11">
        <v>218</v>
      </c>
      <c r="I107" s="12">
        <v>254</v>
      </c>
    </row>
    <row r="108" spans="1:9" x14ac:dyDescent="0.35">
      <c r="A108">
        <v>107</v>
      </c>
      <c r="B108" s="8">
        <v>45627</v>
      </c>
      <c r="C108" s="13">
        <v>84</v>
      </c>
      <c r="D108" s="14">
        <v>424</v>
      </c>
      <c r="E108" s="15">
        <v>75</v>
      </c>
      <c r="F108" s="9">
        <v>753</v>
      </c>
      <c r="G108" s="10">
        <v>377</v>
      </c>
      <c r="H108" s="11">
        <v>213</v>
      </c>
      <c r="I108" s="12">
        <v>242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B753-AC77-48B3-B6A9-91A283F071E7}">
  <dimension ref="A1:L108"/>
  <sheetViews>
    <sheetView zoomScale="114" zoomScaleNormal="190" workbookViewId="0">
      <pane ySplit="1" topLeftCell="A2" activePane="bottomLeft" state="frozen"/>
      <selection pane="bottomLeft" activeCell="P22" sqref="P22"/>
    </sheetView>
  </sheetViews>
  <sheetFormatPr defaultRowHeight="14.5" customHeight="1" x14ac:dyDescent="0.35"/>
  <cols>
    <col min="1" max="1" width="10.453125" style="12" bestFit="1" customWidth="1"/>
    <col min="2" max="2" width="20.1796875" style="1" bestFit="1" customWidth="1"/>
    <col min="3" max="3" width="1.81640625" customWidth="1"/>
    <col min="4" max="4" width="10.81640625" bestFit="1" customWidth="1"/>
    <col min="12" max="13" width="10.1796875" bestFit="1" customWidth="1"/>
  </cols>
  <sheetData>
    <row r="1" spans="1:12" ht="14.5" customHeight="1" x14ac:dyDescent="0.35">
      <c r="A1" s="3" t="s">
        <v>0</v>
      </c>
      <c r="B1" s="5" t="s">
        <v>9</v>
      </c>
      <c r="D1" s="21" t="s">
        <v>10</v>
      </c>
      <c r="L1" s="17"/>
    </row>
    <row r="2" spans="1:12" ht="14.5" customHeight="1" x14ac:dyDescent="0.35">
      <c r="A2" s="8">
        <v>42401</v>
      </c>
      <c r="B2" s="9">
        <v>850</v>
      </c>
      <c r="D2" s="18" t="s">
        <v>11</v>
      </c>
      <c r="E2" s="22" t="s">
        <v>16</v>
      </c>
    </row>
    <row r="3" spans="1:12" ht="14.5" customHeight="1" x14ac:dyDescent="0.35">
      <c r="A3" s="8">
        <v>42430</v>
      </c>
      <c r="B3" s="9">
        <v>2150</v>
      </c>
      <c r="D3" s="18" t="s">
        <v>12</v>
      </c>
      <c r="E3" s="23">
        <v>396.54</v>
      </c>
      <c r="F3" s="26" t="s">
        <v>30</v>
      </c>
    </row>
    <row r="4" spans="1:12" ht="14.5" customHeight="1" x14ac:dyDescent="0.35">
      <c r="A4" s="8">
        <v>42461</v>
      </c>
      <c r="B4" s="9">
        <v>1000</v>
      </c>
    </row>
    <row r="5" spans="1:12" ht="14.5" customHeight="1" x14ac:dyDescent="0.35">
      <c r="A5" s="8">
        <v>42491</v>
      </c>
      <c r="B5" s="9">
        <v>1800</v>
      </c>
      <c r="D5" s="20" t="s">
        <v>13</v>
      </c>
    </row>
    <row r="6" spans="1:12" ht="14.5" customHeight="1" x14ac:dyDescent="0.35">
      <c r="A6" s="8">
        <v>42522</v>
      </c>
      <c r="B6" s="9">
        <v>711</v>
      </c>
      <c r="D6" s="18" t="s">
        <v>14</v>
      </c>
      <c r="E6">
        <f>AVERAGE(B2:B102)</f>
        <v>927.76237623762381</v>
      </c>
      <c r="F6" s="25" t="s">
        <v>27</v>
      </c>
      <c r="H6" s="26" t="s">
        <v>20</v>
      </c>
    </row>
    <row r="7" spans="1:12" ht="14.5" customHeight="1" x14ac:dyDescent="0.35">
      <c r="A7" s="8">
        <v>42552</v>
      </c>
      <c r="B7" s="9">
        <v>751</v>
      </c>
      <c r="D7" s="18" t="s">
        <v>15</v>
      </c>
      <c r="E7">
        <f>_xlfn.STDEV.S(B2:B102)</f>
        <v>399.51756278078318</v>
      </c>
      <c r="F7" s="25" t="s">
        <v>28</v>
      </c>
    </row>
    <row r="8" spans="1:12" ht="14.5" customHeight="1" x14ac:dyDescent="0.35">
      <c r="A8" s="8">
        <v>42583</v>
      </c>
      <c r="B8" s="9">
        <v>1500</v>
      </c>
      <c r="D8" s="18" t="s">
        <v>23</v>
      </c>
      <c r="E8">
        <f>COUNT(B2:B102)</f>
        <v>101</v>
      </c>
      <c r="F8" s="25" t="s">
        <v>29</v>
      </c>
    </row>
    <row r="9" spans="1:12" ht="14.5" customHeight="1" x14ac:dyDescent="0.35">
      <c r="A9" s="8">
        <v>42614</v>
      </c>
      <c r="B9" s="9">
        <v>600</v>
      </c>
    </row>
    <row r="10" spans="1:12" ht="14.5" customHeight="1" x14ac:dyDescent="0.35">
      <c r="A10" s="8">
        <v>42644</v>
      </c>
      <c r="B10" s="9">
        <v>600</v>
      </c>
      <c r="D10" s="20" t="s">
        <v>17</v>
      </c>
    </row>
    <row r="11" spans="1:12" ht="14.5" customHeight="1" x14ac:dyDescent="0.35">
      <c r="A11" s="8">
        <v>42675</v>
      </c>
      <c r="B11" s="9">
        <v>950</v>
      </c>
      <c r="D11" s="18"/>
    </row>
    <row r="12" spans="1:12" ht="14.5" customHeight="1" x14ac:dyDescent="0.35">
      <c r="A12" s="8">
        <v>42705</v>
      </c>
      <c r="B12" s="9">
        <v>800</v>
      </c>
      <c r="D12" s="18"/>
    </row>
    <row r="13" spans="1:12" ht="14.5" customHeight="1" x14ac:dyDescent="0.35">
      <c r="A13" s="8">
        <v>42736</v>
      </c>
      <c r="B13" s="9">
        <v>575</v>
      </c>
    </row>
    <row r="14" spans="1:12" ht="14.5" customHeight="1" x14ac:dyDescent="0.35">
      <c r="A14" s="8">
        <v>42767</v>
      </c>
      <c r="B14" s="9">
        <v>600</v>
      </c>
    </row>
    <row r="15" spans="1:12" ht="14.5" customHeight="1" x14ac:dyDescent="0.35">
      <c r="A15" s="8">
        <v>42795</v>
      </c>
      <c r="B15" s="9">
        <v>800</v>
      </c>
      <c r="D15" t="s">
        <v>22</v>
      </c>
      <c r="E15" s="28">
        <v>0.95</v>
      </c>
    </row>
    <row r="16" spans="1:12" ht="14.5" customHeight="1" x14ac:dyDescent="0.35">
      <c r="A16" s="8">
        <v>42826</v>
      </c>
      <c r="B16" s="9">
        <v>650</v>
      </c>
      <c r="D16" s="18" t="s">
        <v>24</v>
      </c>
      <c r="E16" s="27">
        <f>(1-E15)/2+E15</f>
        <v>0.97499999999999998</v>
      </c>
      <c r="F16" s="25"/>
    </row>
    <row r="17" spans="1:6" ht="14.5" customHeight="1" x14ac:dyDescent="0.35">
      <c r="A17" s="8">
        <v>42856</v>
      </c>
      <c r="B17" s="9">
        <v>1000</v>
      </c>
      <c r="D17" s="18" t="s">
        <v>21</v>
      </c>
      <c r="E17" s="24">
        <f>_xlfn.NORM.S.INV(E16)</f>
        <v>1.9599639845400536</v>
      </c>
      <c r="F17" s="25"/>
    </row>
    <row r="18" spans="1:6" ht="14.5" customHeight="1" x14ac:dyDescent="0.35">
      <c r="A18" s="8">
        <v>42887</v>
      </c>
      <c r="B18" s="9">
        <v>800</v>
      </c>
    </row>
    <row r="19" spans="1:6" ht="14.5" customHeight="1" x14ac:dyDescent="0.35">
      <c r="A19" s="8">
        <v>42917</v>
      </c>
      <c r="B19" s="9">
        <v>763</v>
      </c>
      <c r="D19" s="18" t="s">
        <v>18</v>
      </c>
      <c r="E19" s="24">
        <f>E6-E17*E3/SQRT(E8)</f>
        <v>850.4276760154504</v>
      </c>
      <c r="F19" s="25" t="s">
        <v>31</v>
      </c>
    </row>
    <row r="20" spans="1:6" ht="14.5" customHeight="1" x14ac:dyDescent="0.35">
      <c r="A20" s="8">
        <v>42948</v>
      </c>
      <c r="B20" s="9">
        <v>100</v>
      </c>
      <c r="D20" s="18" t="s">
        <v>19</v>
      </c>
      <c r="E20">
        <f>E6+E17*E3/SQRT(E8)</f>
        <v>1005.0970764597972</v>
      </c>
      <c r="F20" s="25" t="s">
        <v>32</v>
      </c>
    </row>
    <row r="21" spans="1:6" ht="14.5" customHeight="1" x14ac:dyDescent="0.35">
      <c r="A21" s="8">
        <v>42979</v>
      </c>
      <c r="B21" s="9">
        <v>575</v>
      </c>
      <c r="D21" s="18" t="s">
        <v>25</v>
      </c>
      <c r="E21">
        <f>E17*E3/SQRT(E8)</f>
        <v>77.33470022217341</v>
      </c>
      <c r="F21" s="26" t="s">
        <v>26</v>
      </c>
    </row>
    <row r="22" spans="1:6" ht="14.5" customHeight="1" x14ac:dyDescent="0.35">
      <c r="A22" s="8">
        <v>43009</v>
      </c>
      <c r="B22" s="9">
        <v>1500</v>
      </c>
      <c r="E22" s="25" t="s">
        <v>33</v>
      </c>
      <c r="F22" s="25"/>
    </row>
    <row r="23" spans="1:6" ht="14.5" customHeight="1" x14ac:dyDescent="0.35">
      <c r="A23" s="8">
        <v>43040</v>
      </c>
      <c r="B23" s="9">
        <v>753</v>
      </c>
    </row>
    <row r="24" spans="1:6" ht="14.5" customHeight="1" x14ac:dyDescent="0.35">
      <c r="A24" s="8">
        <v>43070</v>
      </c>
      <c r="B24" s="9">
        <v>600</v>
      </c>
      <c r="D24" s="19" t="s">
        <v>35</v>
      </c>
    </row>
    <row r="25" spans="1:6" ht="14.5" customHeight="1" x14ac:dyDescent="0.35">
      <c r="A25" s="8">
        <v>43101</v>
      </c>
      <c r="B25" s="9">
        <v>500</v>
      </c>
      <c r="D25" s="19" t="s">
        <v>34</v>
      </c>
    </row>
    <row r="26" spans="1:6" ht="14.5" customHeight="1" x14ac:dyDescent="0.35">
      <c r="A26" s="8">
        <v>43132</v>
      </c>
      <c r="B26" s="9">
        <v>700</v>
      </c>
      <c r="D26" s="18" t="s">
        <v>25</v>
      </c>
      <c r="E26" s="29">
        <v>5</v>
      </c>
    </row>
    <row r="27" spans="1:6" ht="14.5" customHeight="1" x14ac:dyDescent="0.35">
      <c r="A27" s="8">
        <v>43160</v>
      </c>
      <c r="B27" s="9">
        <v>750</v>
      </c>
      <c r="D27" s="18" t="s">
        <v>23</v>
      </c>
      <c r="E27" s="1">
        <f>ROUNDUP((E17*E3/E26)^2,0)</f>
        <v>24162</v>
      </c>
      <c r="F27" s="30"/>
    </row>
    <row r="28" spans="1:6" ht="14.5" customHeight="1" x14ac:dyDescent="0.35">
      <c r="A28" s="8">
        <v>43191</v>
      </c>
      <c r="B28" s="9">
        <v>2750</v>
      </c>
      <c r="E28" s="25" t="s">
        <v>36</v>
      </c>
    </row>
    <row r="29" spans="1:6" ht="14.5" customHeight="1" x14ac:dyDescent="0.35">
      <c r="A29" s="8">
        <v>43221</v>
      </c>
      <c r="B29" s="9">
        <v>1350</v>
      </c>
    </row>
    <row r="30" spans="1:6" ht="14.5" customHeight="1" x14ac:dyDescent="0.35">
      <c r="A30" s="8">
        <v>43252</v>
      </c>
      <c r="B30" s="9">
        <v>1000</v>
      </c>
    </row>
    <row r="31" spans="1:6" ht="14.5" customHeight="1" x14ac:dyDescent="0.35">
      <c r="A31" s="8">
        <v>43282</v>
      </c>
      <c r="B31" s="9">
        <v>800</v>
      </c>
    </row>
    <row r="32" spans="1:6" ht="14.5" customHeight="1" x14ac:dyDescent="0.35">
      <c r="A32" s="8">
        <v>43313</v>
      </c>
      <c r="B32" s="9">
        <v>897</v>
      </c>
    </row>
    <row r="33" spans="1:2" ht="14.5" customHeight="1" x14ac:dyDescent="0.35">
      <c r="A33" s="8">
        <v>43344</v>
      </c>
      <c r="B33" s="9">
        <v>1150</v>
      </c>
    </row>
    <row r="34" spans="1:2" ht="14.5" customHeight="1" x14ac:dyDescent="0.35">
      <c r="A34" s="8">
        <v>43374</v>
      </c>
      <c r="B34" s="9">
        <v>750</v>
      </c>
    </row>
    <row r="35" spans="1:2" ht="14.5" customHeight="1" x14ac:dyDescent="0.35">
      <c r="A35" s="8">
        <v>43405</v>
      </c>
      <c r="B35" s="9">
        <v>600</v>
      </c>
    </row>
    <row r="36" spans="1:2" ht="14.5" customHeight="1" x14ac:dyDescent="0.35">
      <c r="A36" s="8">
        <v>43435</v>
      </c>
      <c r="B36" s="9">
        <v>974</v>
      </c>
    </row>
    <row r="37" spans="1:2" ht="14.5" customHeight="1" x14ac:dyDescent="0.35">
      <c r="A37" s="8">
        <v>43466</v>
      </c>
      <c r="B37" s="9">
        <v>1300</v>
      </c>
    </row>
    <row r="38" spans="1:2" ht="14.5" customHeight="1" x14ac:dyDescent="0.35">
      <c r="A38" s="8">
        <v>43497</v>
      </c>
      <c r="B38" s="9">
        <v>650</v>
      </c>
    </row>
    <row r="39" spans="1:2" ht="14.5" customHeight="1" x14ac:dyDescent="0.35">
      <c r="A39" s="8">
        <v>43525</v>
      </c>
      <c r="B39" s="9">
        <v>1677</v>
      </c>
    </row>
    <row r="40" spans="1:2" ht="14.5" customHeight="1" x14ac:dyDescent="0.35">
      <c r="A40" s="8">
        <v>43556</v>
      </c>
      <c r="B40" s="9">
        <v>1015</v>
      </c>
    </row>
    <row r="41" spans="1:2" ht="14.5" customHeight="1" x14ac:dyDescent="0.35">
      <c r="A41" s="8">
        <v>43586</v>
      </c>
      <c r="B41" s="9">
        <v>850</v>
      </c>
    </row>
    <row r="42" spans="1:2" ht="14.5" customHeight="1" x14ac:dyDescent="0.35">
      <c r="A42" s="8">
        <v>43617</v>
      </c>
      <c r="B42" s="9">
        <v>700</v>
      </c>
    </row>
    <row r="43" spans="1:2" ht="14.5" customHeight="1" x14ac:dyDescent="0.35">
      <c r="A43" s="8">
        <v>43647</v>
      </c>
      <c r="B43" s="9">
        <v>1016</v>
      </c>
    </row>
    <row r="44" spans="1:2" ht="14.5" customHeight="1" x14ac:dyDescent="0.35">
      <c r="A44" s="8">
        <v>43678</v>
      </c>
      <c r="B44" s="9">
        <v>1250</v>
      </c>
    </row>
    <row r="45" spans="1:2" ht="14.5" customHeight="1" x14ac:dyDescent="0.35">
      <c r="A45" s="8">
        <v>43709</v>
      </c>
      <c r="B45" s="9">
        <v>750</v>
      </c>
    </row>
    <row r="46" spans="1:2" ht="14.5" customHeight="1" x14ac:dyDescent="0.35">
      <c r="A46" s="8">
        <v>43739</v>
      </c>
      <c r="B46" s="9">
        <v>600</v>
      </c>
    </row>
    <row r="47" spans="1:2" ht="14.5" customHeight="1" x14ac:dyDescent="0.35">
      <c r="A47" s="8">
        <v>43770</v>
      </c>
      <c r="B47" s="9">
        <v>600</v>
      </c>
    </row>
    <row r="48" spans="1:2" ht="14.5" customHeight="1" x14ac:dyDescent="0.35">
      <c r="A48" s="8">
        <v>43800</v>
      </c>
      <c r="B48" s="9">
        <v>1000</v>
      </c>
    </row>
    <row r="49" spans="1:2" ht="14.5" customHeight="1" x14ac:dyDescent="0.35">
      <c r="A49" s="8">
        <v>43831</v>
      </c>
      <c r="B49" s="9">
        <v>575</v>
      </c>
    </row>
    <row r="50" spans="1:2" ht="14.5" customHeight="1" x14ac:dyDescent="0.35">
      <c r="A50" s="8">
        <v>43862</v>
      </c>
      <c r="B50" s="9">
        <v>1465</v>
      </c>
    </row>
    <row r="51" spans="1:2" ht="14.5" customHeight="1" x14ac:dyDescent="0.35">
      <c r="A51" s="8">
        <v>43891</v>
      </c>
      <c r="B51" s="9">
        <v>1661</v>
      </c>
    </row>
    <row r="52" spans="1:2" ht="14.5" customHeight="1" x14ac:dyDescent="0.35">
      <c r="A52" s="8">
        <v>43922</v>
      </c>
      <c r="B52" s="9">
        <v>550</v>
      </c>
    </row>
    <row r="53" spans="1:2" ht="14.5" customHeight="1" x14ac:dyDescent="0.35">
      <c r="A53" s="8">
        <v>43952</v>
      </c>
      <c r="B53" s="9">
        <v>1459</v>
      </c>
    </row>
    <row r="54" spans="1:2" ht="14.5" customHeight="1" x14ac:dyDescent="0.35">
      <c r="A54" s="8">
        <v>43983</v>
      </c>
      <c r="B54" s="9">
        <v>1249</v>
      </c>
    </row>
    <row r="55" spans="1:2" ht="14.5" customHeight="1" x14ac:dyDescent="0.35">
      <c r="A55" s="8">
        <v>44013</v>
      </c>
      <c r="B55" s="9">
        <v>725</v>
      </c>
    </row>
    <row r="56" spans="1:2" ht="14.5" customHeight="1" x14ac:dyDescent="0.35">
      <c r="A56" s="8">
        <v>44044</v>
      </c>
      <c r="B56" s="9">
        <v>1000</v>
      </c>
    </row>
    <row r="57" spans="1:2" ht="14.5" customHeight="1" x14ac:dyDescent="0.35">
      <c r="A57" s="8">
        <v>44075</v>
      </c>
      <c r="B57" s="9">
        <v>850</v>
      </c>
    </row>
    <row r="58" spans="1:2" ht="14.5" customHeight="1" x14ac:dyDescent="0.35">
      <c r="A58" s="8">
        <v>44105</v>
      </c>
      <c r="B58" s="9">
        <v>800</v>
      </c>
    </row>
    <row r="59" spans="1:2" ht="14.5" customHeight="1" x14ac:dyDescent="0.35">
      <c r="A59" s="8">
        <v>44136</v>
      </c>
      <c r="B59" s="9">
        <v>400</v>
      </c>
    </row>
    <row r="60" spans="1:2" ht="14.5" customHeight="1" x14ac:dyDescent="0.35">
      <c r="A60" s="8">
        <v>44166</v>
      </c>
      <c r="B60" s="9">
        <v>1676</v>
      </c>
    </row>
    <row r="61" spans="1:2" ht="14.5" customHeight="1" x14ac:dyDescent="0.35">
      <c r="A61" s="8">
        <v>44197</v>
      </c>
      <c r="B61" s="9">
        <v>825</v>
      </c>
    </row>
    <row r="62" spans="1:2" ht="14.5" customHeight="1" x14ac:dyDescent="0.35">
      <c r="A62" s="8">
        <v>44228</v>
      </c>
      <c r="B62" s="9">
        <v>1200</v>
      </c>
    </row>
    <row r="63" spans="1:2" ht="14.5" customHeight="1" x14ac:dyDescent="0.35">
      <c r="A63" s="8">
        <v>44256</v>
      </c>
      <c r="B63" s="9">
        <v>950</v>
      </c>
    </row>
    <row r="64" spans="1:2" ht="14.5" customHeight="1" x14ac:dyDescent="0.35">
      <c r="A64" s="8">
        <v>44287</v>
      </c>
      <c r="B64" s="9">
        <v>1100</v>
      </c>
    </row>
    <row r="65" spans="1:2" ht="14.5" customHeight="1" x14ac:dyDescent="0.35">
      <c r="A65" s="8">
        <v>44317</v>
      </c>
      <c r="B65" s="9">
        <v>1467</v>
      </c>
    </row>
    <row r="66" spans="1:2" ht="14.5" customHeight="1" x14ac:dyDescent="0.35">
      <c r="A66" s="8">
        <v>44348</v>
      </c>
      <c r="B66" s="9">
        <v>650</v>
      </c>
    </row>
    <row r="67" spans="1:2" ht="14.5" customHeight="1" x14ac:dyDescent="0.35">
      <c r="A67" s="8">
        <v>44378</v>
      </c>
      <c r="B67" s="9">
        <v>895</v>
      </c>
    </row>
    <row r="68" spans="1:2" ht="14.5" customHeight="1" x14ac:dyDescent="0.35">
      <c r="A68" s="8">
        <v>44409</v>
      </c>
      <c r="B68" s="9">
        <v>600</v>
      </c>
    </row>
    <row r="69" spans="1:2" ht="14.5" customHeight="1" x14ac:dyDescent="0.35">
      <c r="A69" s="8">
        <v>44440</v>
      </c>
      <c r="B69" s="9">
        <v>750</v>
      </c>
    </row>
    <row r="70" spans="1:2" ht="14.5" customHeight="1" x14ac:dyDescent="0.35">
      <c r="A70" s="8">
        <v>44470</v>
      </c>
      <c r="B70" s="9">
        <v>650</v>
      </c>
    </row>
    <row r="71" spans="1:2" ht="14.5" customHeight="1" x14ac:dyDescent="0.35">
      <c r="A71" s="8">
        <v>44501</v>
      </c>
      <c r="B71" s="9">
        <v>500</v>
      </c>
    </row>
    <row r="72" spans="1:2" ht="14.5" customHeight="1" x14ac:dyDescent="0.35">
      <c r="A72" s="8">
        <v>44531</v>
      </c>
      <c r="B72" s="9">
        <v>550</v>
      </c>
    </row>
    <row r="73" spans="1:2" ht="14.5" customHeight="1" x14ac:dyDescent="0.35">
      <c r="A73" s="8">
        <v>44562</v>
      </c>
      <c r="B73" s="9">
        <v>500</v>
      </c>
    </row>
    <row r="74" spans="1:2" ht="14.5" customHeight="1" x14ac:dyDescent="0.35">
      <c r="A74" s="8">
        <v>44593</v>
      </c>
      <c r="B74" s="9">
        <v>1250</v>
      </c>
    </row>
    <row r="75" spans="1:2" ht="14.5" customHeight="1" x14ac:dyDescent="0.35">
      <c r="A75" s="8">
        <v>44621</v>
      </c>
      <c r="B75" s="9">
        <v>1100</v>
      </c>
    </row>
    <row r="76" spans="1:2" ht="14.5" customHeight="1" x14ac:dyDescent="0.35">
      <c r="A76" s="8">
        <v>44652</v>
      </c>
      <c r="B76" s="9">
        <v>750</v>
      </c>
    </row>
    <row r="77" spans="1:2" ht="14.5" customHeight="1" x14ac:dyDescent="0.35">
      <c r="A77" s="8">
        <v>44682</v>
      </c>
      <c r="B77" s="9">
        <v>1350</v>
      </c>
    </row>
    <row r="78" spans="1:2" ht="14.5" customHeight="1" x14ac:dyDescent="0.35">
      <c r="A78" s="8">
        <v>44713</v>
      </c>
      <c r="B78" s="9">
        <v>950</v>
      </c>
    </row>
    <row r="79" spans="1:2" ht="14.5" customHeight="1" x14ac:dyDescent="0.35">
      <c r="A79" s="8">
        <v>44743</v>
      </c>
      <c r="B79" s="9">
        <v>750</v>
      </c>
    </row>
    <row r="80" spans="1:2" ht="14.5" customHeight="1" x14ac:dyDescent="0.35">
      <c r="A80" s="8">
        <v>44774</v>
      </c>
      <c r="B80" s="9">
        <v>575</v>
      </c>
    </row>
    <row r="81" spans="1:2" ht="14.5" customHeight="1" x14ac:dyDescent="0.35">
      <c r="A81" s="8">
        <v>44805</v>
      </c>
      <c r="B81" s="9">
        <v>1250</v>
      </c>
    </row>
    <row r="82" spans="1:2" ht="14.5" customHeight="1" x14ac:dyDescent="0.35">
      <c r="A82" s="8">
        <v>44835</v>
      </c>
      <c r="B82" s="9">
        <v>650</v>
      </c>
    </row>
    <row r="83" spans="1:2" ht="14.5" customHeight="1" x14ac:dyDescent="0.35">
      <c r="A83" s="8">
        <v>44866</v>
      </c>
      <c r="B83" s="9">
        <v>800</v>
      </c>
    </row>
    <row r="84" spans="1:2" ht="14.5" customHeight="1" x14ac:dyDescent="0.35">
      <c r="A84" s="8">
        <v>44896</v>
      </c>
      <c r="B84" s="9">
        <v>1250</v>
      </c>
    </row>
    <row r="85" spans="1:2" ht="14.5" customHeight="1" x14ac:dyDescent="0.35">
      <c r="A85" s="8">
        <v>44927</v>
      </c>
      <c r="B85" s="9">
        <v>625</v>
      </c>
    </row>
    <row r="86" spans="1:2" ht="14.5" customHeight="1" x14ac:dyDescent="0.35">
      <c r="A86" s="8">
        <v>44958</v>
      </c>
      <c r="B86" s="9">
        <v>650</v>
      </c>
    </row>
    <row r="87" spans="1:2" ht="14.5" customHeight="1" x14ac:dyDescent="0.35">
      <c r="A87" s="8">
        <v>44986</v>
      </c>
      <c r="B87" s="9">
        <v>1150</v>
      </c>
    </row>
    <row r="88" spans="1:2" ht="14.5" customHeight="1" x14ac:dyDescent="0.35">
      <c r="A88" s="8">
        <v>45017</v>
      </c>
      <c r="B88" s="9">
        <v>1662</v>
      </c>
    </row>
    <row r="89" spans="1:2" ht="14.5" customHeight="1" x14ac:dyDescent="0.35">
      <c r="A89" s="8">
        <v>45047</v>
      </c>
      <c r="B89" s="9">
        <v>600</v>
      </c>
    </row>
    <row r="90" spans="1:2" ht="14.5" customHeight="1" x14ac:dyDescent="0.35">
      <c r="A90" s="8">
        <v>45078</v>
      </c>
      <c r="B90" s="9">
        <v>1009</v>
      </c>
    </row>
    <row r="91" spans="1:2" ht="14.5" customHeight="1" x14ac:dyDescent="0.35">
      <c r="A91" s="8">
        <v>45108</v>
      </c>
      <c r="B91" s="9">
        <v>700</v>
      </c>
    </row>
    <row r="92" spans="1:2" ht="14.5" customHeight="1" x14ac:dyDescent="0.35">
      <c r="A92" s="8">
        <v>45139</v>
      </c>
      <c r="B92" s="9">
        <v>1600</v>
      </c>
    </row>
    <row r="93" spans="1:2" ht="14.5" customHeight="1" x14ac:dyDescent="0.35">
      <c r="A93" s="8">
        <v>45170</v>
      </c>
      <c r="B93" s="9">
        <v>1100</v>
      </c>
    </row>
    <row r="94" spans="1:2" ht="14.5" customHeight="1" x14ac:dyDescent="0.35">
      <c r="A94" s="8">
        <v>45200</v>
      </c>
      <c r="B94" s="9">
        <v>575</v>
      </c>
    </row>
    <row r="95" spans="1:2" ht="14.5" customHeight="1" x14ac:dyDescent="0.35">
      <c r="A95" s="8">
        <v>45231</v>
      </c>
      <c r="B95" s="9">
        <v>712</v>
      </c>
    </row>
    <row r="96" spans="1:2" ht="14.5" customHeight="1" x14ac:dyDescent="0.35">
      <c r="A96" s="8">
        <v>45261</v>
      </c>
      <c r="B96" s="9">
        <v>1008</v>
      </c>
    </row>
    <row r="97" spans="1:2" ht="14.5" customHeight="1" x14ac:dyDescent="0.35">
      <c r="A97" s="8">
        <v>45292</v>
      </c>
      <c r="B97" s="9">
        <v>750</v>
      </c>
    </row>
    <row r="98" spans="1:2" ht="14.5" customHeight="1" x14ac:dyDescent="0.35">
      <c r="A98" s="8">
        <v>45323</v>
      </c>
      <c r="B98" s="9">
        <v>650</v>
      </c>
    </row>
    <row r="99" spans="1:2" ht="14.5" customHeight="1" x14ac:dyDescent="0.35">
      <c r="A99" s="8">
        <v>45352</v>
      </c>
      <c r="B99" s="9">
        <v>650</v>
      </c>
    </row>
    <row r="100" spans="1:2" ht="14.5" customHeight="1" x14ac:dyDescent="0.35">
      <c r="A100" s="8">
        <v>45383</v>
      </c>
      <c r="B100" s="9">
        <v>762</v>
      </c>
    </row>
    <row r="101" spans="1:2" ht="14.5" customHeight="1" x14ac:dyDescent="0.35">
      <c r="A101" s="8">
        <v>45413</v>
      </c>
      <c r="B101" s="9">
        <v>750</v>
      </c>
    </row>
    <row r="102" spans="1:2" ht="14.5" customHeight="1" x14ac:dyDescent="0.35">
      <c r="A102" s="8">
        <v>45444</v>
      </c>
      <c r="B102" s="9">
        <v>972</v>
      </c>
    </row>
    <row r="103" spans="1:2" ht="14.5" customHeight="1" x14ac:dyDescent="0.35">
      <c r="A103" s="8"/>
      <c r="B103" s="9"/>
    </row>
    <row r="104" spans="1:2" ht="14.5" customHeight="1" x14ac:dyDescent="0.35">
      <c r="A104" s="8"/>
      <c r="B104" s="9"/>
    </row>
    <row r="105" spans="1:2" ht="14.5" customHeight="1" x14ac:dyDescent="0.35">
      <c r="A105" s="8"/>
      <c r="B105" s="9"/>
    </row>
    <row r="106" spans="1:2" ht="14.5" customHeight="1" x14ac:dyDescent="0.35">
      <c r="A106" s="8"/>
      <c r="B106" s="9"/>
    </row>
    <row r="107" spans="1:2" ht="14.5" customHeight="1" x14ac:dyDescent="0.35">
      <c r="A107" s="8"/>
      <c r="B107" s="9"/>
    </row>
    <row r="108" spans="1:2" ht="14.5" customHeight="1" x14ac:dyDescent="0.35">
      <c r="A108" s="8"/>
      <c r="B108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1F06-14C7-4EF8-997C-E44C25946BE1}">
  <dimension ref="A1:H128"/>
  <sheetViews>
    <sheetView tabSelected="1" topLeftCell="A7" zoomScale="142" workbookViewId="0">
      <selection activeCell="B19" sqref="B19"/>
    </sheetView>
  </sheetViews>
  <sheetFormatPr defaultRowHeight="14.5" x14ac:dyDescent="0.35"/>
  <cols>
    <col min="1" max="1" width="10.08984375" bestFit="1" customWidth="1"/>
    <col min="2" max="2" width="21.54296875" customWidth="1"/>
    <col min="3" max="3" width="29.90625" customWidth="1"/>
    <col min="4" max="4" width="43.6328125" customWidth="1"/>
    <col min="5" max="5" width="43.7265625" customWidth="1"/>
    <col min="7" max="7" width="9.453125" customWidth="1"/>
    <col min="8" max="8" width="7.54296875" customWidth="1"/>
  </cols>
  <sheetData>
    <row r="1" spans="1:8" x14ac:dyDescent="0.35">
      <c r="A1" t="s">
        <v>0</v>
      </c>
      <c r="B1" t="s">
        <v>9</v>
      </c>
      <c r="C1" t="s">
        <v>37</v>
      </c>
      <c r="D1" t="s">
        <v>38</v>
      </c>
      <c r="E1" t="s">
        <v>39</v>
      </c>
      <c r="G1" t="s">
        <v>40</v>
      </c>
      <c r="H1" t="s">
        <v>41</v>
      </c>
    </row>
    <row r="2" spans="1:8" x14ac:dyDescent="0.35">
      <c r="A2" s="31">
        <v>42401</v>
      </c>
      <c r="B2" s="32">
        <v>850</v>
      </c>
      <c r="G2" t="s">
        <v>42</v>
      </c>
      <c r="H2" s="34">
        <f>_xlfn.FORECAST.ETS.STAT($B$2:$B$102,$A$2:$A$102,1,1,1)</f>
        <v>2E-3</v>
      </c>
    </row>
    <row r="3" spans="1:8" x14ac:dyDescent="0.35">
      <c r="A3" s="31">
        <v>42430</v>
      </c>
      <c r="B3" s="32">
        <v>2150</v>
      </c>
      <c r="G3" t="s">
        <v>43</v>
      </c>
      <c r="H3" s="34">
        <f>_xlfn.FORECAST.ETS.STAT($B$2:$B$102,$A$2:$A$102,2,1,1)</f>
        <v>1E-3</v>
      </c>
    </row>
    <row r="4" spans="1:8" x14ac:dyDescent="0.35">
      <c r="A4" s="31">
        <v>42461</v>
      </c>
      <c r="B4" s="32">
        <v>1000</v>
      </c>
      <c r="G4" t="s">
        <v>44</v>
      </c>
      <c r="H4" s="34">
        <f>_xlfn.FORECAST.ETS.STAT($B$2:$B$102,$A$2:$A$102,3,1,1)</f>
        <v>2.2204460492503131E-16</v>
      </c>
    </row>
    <row r="5" spans="1:8" x14ac:dyDescent="0.35">
      <c r="A5" s="31">
        <v>42491</v>
      </c>
      <c r="B5" s="32">
        <v>1800</v>
      </c>
      <c r="G5" t="s">
        <v>45</v>
      </c>
      <c r="H5" s="34">
        <f>_xlfn.FORECAST.ETS.STAT($B$2:$B$102,$A$2:$A$102,4,1,1)</f>
        <v>0.65390059115487842</v>
      </c>
    </row>
    <row r="6" spans="1:8" x14ac:dyDescent="0.35">
      <c r="A6" s="31">
        <v>42522</v>
      </c>
      <c r="B6" s="32">
        <v>711</v>
      </c>
      <c r="G6" t="s">
        <v>46</v>
      </c>
      <c r="H6" s="34">
        <f>_xlfn.FORECAST.ETS.STAT($B$2:$B$102,$A$2:$A$102,5,1,1)</f>
        <v>0.30744296414249256</v>
      </c>
    </row>
    <row r="7" spans="1:8" x14ac:dyDescent="0.35">
      <c r="A7" s="31">
        <v>42552</v>
      </c>
      <c r="B7" s="32">
        <v>751</v>
      </c>
      <c r="G7" t="s">
        <v>47</v>
      </c>
      <c r="H7" s="34">
        <f>_xlfn.FORECAST.ETS.STAT($B$2:$B$102,$A$2:$A$102,6,1,1)</f>
        <v>284.71990550057603</v>
      </c>
    </row>
    <row r="8" spans="1:8" x14ac:dyDescent="0.35">
      <c r="A8" s="31">
        <v>42583</v>
      </c>
      <c r="B8" s="32">
        <v>1500</v>
      </c>
      <c r="G8" t="s">
        <v>48</v>
      </c>
      <c r="H8" s="34">
        <f>_xlfn.FORECAST.ETS.STAT($B$2:$B$102,$A$2:$A$102,7,1,1)</f>
        <v>330.48094814976309</v>
      </c>
    </row>
    <row r="9" spans="1:8" x14ac:dyDescent="0.35">
      <c r="A9" s="31">
        <v>42614</v>
      </c>
      <c r="B9" s="32">
        <v>600</v>
      </c>
    </row>
    <row r="10" spans="1:8" x14ac:dyDescent="0.35">
      <c r="A10" s="31">
        <v>42644</v>
      </c>
      <c r="B10" s="32">
        <v>600</v>
      </c>
    </row>
    <row r="11" spans="1:8" x14ac:dyDescent="0.35">
      <c r="A11" s="31">
        <v>42675</v>
      </c>
      <c r="B11" s="32">
        <v>950</v>
      </c>
    </row>
    <row r="12" spans="1:8" x14ac:dyDescent="0.35">
      <c r="A12" s="31">
        <v>42705</v>
      </c>
      <c r="B12" s="32">
        <v>800</v>
      </c>
    </row>
    <row r="13" spans="1:8" x14ac:dyDescent="0.35">
      <c r="A13" s="31">
        <v>42736</v>
      </c>
      <c r="B13" s="32">
        <v>575</v>
      </c>
    </row>
    <row r="14" spans="1:8" x14ac:dyDescent="0.35">
      <c r="A14" s="31">
        <v>42767</v>
      </c>
      <c r="B14" s="32">
        <v>600</v>
      </c>
    </row>
    <row r="15" spans="1:8" x14ac:dyDescent="0.35">
      <c r="A15" s="31">
        <v>42795</v>
      </c>
      <c r="B15" s="32">
        <v>800</v>
      </c>
    </row>
    <row r="16" spans="1:8" x14ac:dyDescent="0.35">
      <c r="A16" s="31">
        <v>42826</v>
      </c>
      <c r="B16" s="32">
        <v>650</v>
      </c>
    </row>
    <row r="17" spans="1:2" x14ac:dyDescent="0.35">
      <c r="A17" s="31">
        <v>42856</v>
      </c>
      <c r="B17" s="32">
        <v>1000</v>
      </c>
    </row>
    <row r="18" spans="1:2" x14ac:dyDescent="0.35">
      <c r="A18" s="31">
        <v>42887</v>
      </c>
      <c r="B18" s="32">
        <v>800</v>
      </c>
    </row>
    <row r="19" spans="1:2" x14ac:dyDescent="0.35">
      <c r="A19" s="31">
        <v>42917</v>
      </c>
      <c r="B19" s="32">
        <v>763</v>
      </c>
    </row>
    <row r="20" spans="1:2" x14ac:dyDescent="0.35">
      <c r="A20" s="31">
        <v>42948</v>
      </c>
      <c r="B20" s="32">
        <v>100</v>
      </c>
    </row>
    <row r="21" spans="1:2" x14ac:dyDescent="0.35">
      <c r="A21" s="31">
        <v>42979</v>
      </c>
      <c r="B21" s="32">
        <v>575</v>
      </c>
    </row>
    <row r="22" spans="1:2" x14ac:dyDescent="0.35">
      <c r="A22" s="31">
        <v>43009</v>
      </c>
      <c r="B22" s="32">
        <v>1500</v>
      </c>
    </row>
    <row r="23" spans="1:2" x14ac:dyDescent="0.35">
      <c r="A23" s="31">
        <v>43040</v>
      </c>
      <c r="B23" s="32">
        <v>753</v>
      </c>
    </row>
    <row r="24" spans="1:2" x14ac:dyDescent="0.35">
      <c r="A24" s="31">
        <v>43070</v>
      </c>
      <c r="B24" s="32">
        <v>600</v>
      </c>
    </row>
    <row r="25" spans="1:2" x14ac:dyDescent="0.35">
      <c r="A25" s="31">
        <v>43101</v>
      </c>
      <c r="B25" s="32">
        <v>500</v>
      </c>
    </row>
    <row r="26" spans="1:2" x14ac:dyDescent="0.35">
      <c r="A26" s="31">
        <v>43132</v>
      </c>
      <c r="B26" s="32">
        <v>700</v>
      </c>
    </row>
    <row r="27" spans="1:2" x14ac:dyDescent="0.35">
      <c r="A27" s="31">
        <v>43160</v>
      </c>
      <c r="B27" s="32">
        <v>750</v>
      </c>
    </row>
    <row r="28" spans="1:2" x14ac:dyDescent="0.35">
      <c r="A28" s="31">
        <v>43191</v>
      </c>
      <c r="B28" s="32">
        <v>2750</v>
      </c>
    </row>
    <row r="29" spans="1:2" x14ac:dyDescent="0.35">
      <c r="A29" s="31">
        <v>43221</v>
      </c>
      <c r="B29" s="32">
        <v>1350</v>
      </c>
    </row>
    <row r="30" spans="1:2" x14ac:dyDescent="0.35">
      <c r="A30" s="31">
        <v>43252</v>
      </c>
      <c r="B30" s="32">
        <v>1000</v>
      </c>
    </row>
    <row r="31" spans="1:2" x14ac:dyDescent="0.35">
      <c r="A31" s="31">
        <v>43282</v>
      </c>
      <c r="B31" s="32">
        <v>800</v>
      </c>
    </row>
    <row r="32" spans="1:2" x14ac:dyDescent="0.35">
      <c r="A32" s="31">
        <v>43313</v>
      </c>
      <c r="B32" s="32">
        <v>897</v>
      </c>
    </row>
    <row r="33" spans="1:2" x14ac:dyDescent="0.35">
      <c r="A33" s="31">
        <v>43344</v>
      </c>
      <c r="B33" s="32">
        <v>1150</v>
      </c>
    </row>
    <row r="34" spans="1:2" x14ac:dyDescent="0.35">
      <c r="A34" s="31">
        <v>43374</v>
      </c>
      <c r="B34" s="32">
        <v>750</v>
      </c>
    </row>
    <row r="35" spans="1:2" x14ac:dyDescent="0.35">
      <c r="A35" s="31">
        <v>43405</v>
      </c>
      <c r="B35" s="32">
        <v>600</v>
      </c>
    </row>
    <row r="36" spans="1:2" x14ac:dyDescent="0.35">
      <c r="A36" s="31">
        <v>43435</v>
      </c>
      <c r="B36" s="32">
        <v>974</v>
      </c>
    </row>
    <row r="37" spans="1:2" x14ac:dyDescent="0.35">
      <c r="A37" s="31">
        <v>43466</v>
      </c>
      <c r="B37" s="32">
        <v>1300</v>
      </c>
    </row>
    <row r="38" spans="1:2" x14ac:dyDescent="0.35">
      <c r="A38" s="31">
        <v>43497</v>
      </c>
      <c r="B38" s="32">
        <v>650</v>
      </c>
    </row>
    <row r="39" spans="1:2" x14ac:dyDescent="0.35">
      <c r="A39" s="31">
        <v>43525</v>
      </c>
      <c r="B39" s="32">
        <v>1677</v>
      </c>
    </row>
    <row r="40" spans="1:2" x14ac:dyDescent="0.35">
      <c r="A40" s="31">
        <v>43556</v>
      </c>
      <c r="B40" s="32">
        <v>1015</v>
      </c>
    </row>
    <row r="41" spans="1:2" x14ac:dyDescent="0.35">
      <c r="A41" s="31">
        <v>43586</v>
      </c>
      <c r="B41" s="32">
        <v>850</v>
      </c>
    </row>
    <row r="42" spans="1:2" x14ac:dyDescent="0.35">
      <c r="A42" s="31">
        <v>43617</v>
      </c>
      <c r="B42" s="32">
        <v>700</v>
      </c>
    </row>
    <row r="43" spans="1:2" x14ac:dyDescent="0.35">
      <c r="A43" s="31">
        <v>43647</v>
      </c>
      <c r="B43" s="32">
        <v>1016</v>
      </c>
    </row>
    <row r="44" spans="1:2" x14ac:dyDescent="0.35">
      <c r="A44" s="31">
        <v>43678</v>
      </c>
      <c r="B44" s="32">
        <v>1250</v>
      </c>
    </row>
    <row r="45" spans="1:2" x14ac:dyDescent="0.35">
      <c r="A45" s="31">
        <v>43709</v>
      </c>
      <c r="B45" s="32">
        <v>750</v>
      </c>
    </row>
    <row r="46" spans="1:2" x14ac:dyDescent="0.35">
      <c r="A46" s="31">
        <v>43739</v>
      </c>
      <c r="B46" s="32">
        <v>600</v>
      </c>
    </row>
    <row r="47" spans="1:2" x14ac:dyDescent="0.35">
      <c r="A47" s="31">
        <v>43770</v>
      </c>
      <c r="B47" s="32">
        <v>600</v>
      </c>
    </row>
    <row r="48" spans="1:2" x14ac:dyDescent="0.35">
      <c r="A48" s="31">
        <v>43800</v>
      </c>
      <c r="B48" s="32">
        <v>1000</v>
      </c>
    </row>
    <row r="49" spans="1:2" x14ac:dyDescent="0.35">
      <c r="A49" s="31">
        <v>43831</v>
      </c>
      <c r="B49" s="32">
        <v>575</v>
      </c>
    </row>
    <row r="50" spans="1:2" x14ac:dyDescent="0.35">
      <c r="A50" s="31">
        <v>43862</v>
      </c>
      <c r="B50" s="32">
        <v>1465</v>
      </c>
    </row>
    <row r="51" spans="1:2" x14ac:dyDescent="0.35">
      <c r="A51" s="31">
        <v>43891</v>
      </c>
      <c r="B51" s="32">
        <v>1661</v>
      </c>
    </row>
    <row r="52" spans="1:2" x14ac:dyDescent="0.35">
      <c r="A52" s="31">
        <v>43922</v>
      </c>
      <c r="B52" s="32">
        <v>550</v>
      </c>
    </row>
    <row r="53" spans="1:2" x14ac:dyDescent="0.35">
      <c r="A53" s="31">
        <v>43952</v>
      </c>
      <c r="B53" s="32">
        <v>1459</v>
      </c>
    </row>
    <row r="54" spans="1:2" x14ac:dyDescent="0.35">
      <c r="A54" s="31">
        <v>43983</v>
      </c>
      <c r="B54" s="32">
        <v>1249</v>
      </c>
    </row>
    <row r="55" spans="1:2" x14ac:dyDescent="0.35">
      <c r="A55" s="31">
        <v>44013</v>
      </c>
      <c r="B55" s="32">
        <v>725</v>
      </c>
    </row>
    <row r="56" spans="1:2" x14ac:dyDescent="0.35">
      <c r="A56" s="31">
        <v>44044</v>
      </c>
      <c r="B56" s="32">
        <v>1000</v>
      </c>
    </row>
    <row r="57" spans="1:2" x14ac:dyDescent="0.35">
      <c r="A57" s="31">
        <v>44075</v>
      </c>
      <c r="B57" s="32">
        <v>850</v>
      </c>
    </row>
    <row r="58" spans="1:2" x14ac:dyDescent="0.35">
      <c r="A58" s="31">
        <v>44105</v>
      </c>
      <c r="B58" s="32">
        <v>800</v>
      </c>
    </row>
    <row r="59" spans="1:2" x14ac:dyDescent="0.35">
      <c r="A59" s="31">
        <v>44136</v>
      </c>
      <c r="B59" s="32">
        <v>400</v>
      </c>
    </row>
    <row r="60" spans="1:2" x14ac:dyDescent="0.35">
      <c r="A60" s="31">
        <v>44166</v>
      </c>
      <c r="B60" s="32">
        <v>1676</v>
      </c>
    </row>
    <row r="61" spans="1:2" x14ac:dyDescent="0.35">
      <c r="A61" s="31">
        <v>44197</v>
      </c>
      <c r="B61" s="32">
        <v>825</v>
      </c>
    </row>
    <row r="62" spans="1:2" x14ac:dyDescent="0.35">
      <c r="A62" s="31">
        <v>44228</v>
      </c>
      <c r="B62" s="32">
        <v>1200</v>
      </c>
    </row>
    <row r="63" spans="1:2" x14ac:dyDescent="0.35">
      <c r="A63" s="31">
        <v>44256</v>
      </c>
      <c r="B63" s="32">
        <v>950</v>
      </c>
    </row>
    <row r="64" spans="1:2" x14ac:dyDescent="0.35">
      <c r="A64" s="31">
        <v>44287</v>
      </c>
      <c r="B64" s="32">
        <v>1100</v>
      </c>
    </row>
    <row r="65" spans="1:2" x14ac:dyDescent="0.35">
      <c r="A65" s="31">
        <v>44317</v>
      </c>
      <c r="B65" s="32">
        <v>1467</v>
      </c>
    </row>
    <row r="66" spans="1:2" x14ac:dyDescent="0.35">
      <c r="A66" s="31">
        <v>44348</v>
      </c>
      <c r="B66" s="32">
        <v>650</v>
      </c>
    </row>
    <row r="67" spans="1:2" x14ac:dyDescent="0.35">
      <c r="A67" s="31">
        <v>44378</v>
      </c>
      <c r="B67" s="32">
        <v>895</v>
      </c>
    </row>
    <row r="68" spans="1:2" x14ac:dyDescent="0.35">
      <c r="A68" s="31">
        <v>44409</v>
      </c>
      <c r="B68" s="32">
        <v>600</v>
      </c>
    </row>
    <row r="69" spans="1:2" x14ac:dyDescent="0.35">
      <c r="A69" s="31">
        <v>44440</v>
      </c>
      <c r="B69" s="32">
        <v>750</v>
      </c>
    </row>
    <row r="70" spans="1:2" x14ac:dyDescent="0.35">
      <c r="A70" s="31">
        <v>44470</v>
      </c>
      <c r="B70" s="32">
        <v>650</v>
      </c>
    </row>
    <row r="71" spans="1:2" x14ac:dyDescent="0.35">
      <c r="A71" s="31">
        <v>44501</v>
      </c>
      <c r="B71" s="32">
        <v>500</v>
      </c>
    </row>
    <row r="72" spans="1:2" x14ac:dyDescent="0.35">
      <c r="A72" s="31">
        <v>44531</v>
      </c>
      <c r="B72" s="32">
        <v>550</v>
      </c>
    </row>
    <row r="73" spans="1:2" x14ac:dyDescent="0.35">
      <c r="A73" s="31">
        <v>44562</v>
      </c>
      <c r="B73" s="32">
        <v>500</v>
      </c>
    </row>
    <row r="74" spans="1:2" x14ac:dyDescent="0.35">
      <c r="A74" s="31">
        <v>44593</v>
      </c>
      <c r="B74" s="32">
        <v>1250</v>
      </c>
    </row>
    <row r="75" spans="1:2" x14ac:dyDescent="0.35">
      <c r="A75" s="31">
        <v>44621</v>
      </c>
      <c r="B75" s="32">
        <v>1100</v>
      </c>
    </row>
    <row r="76" spans="1:2" x14ac:dyDescent="0.35">
      <c r="A76" s="31">
        <v>44652</v>
      </c>
      <c r="B76" s="32">
        <v>750</v>
      </c>
    </row>
    <row r="77" spans="1:2" x14ac:dyDescent="0.35">
      <c r="A77" s="31">
        <v>44682</v>
      </c>
      <c r="B77" s="32">
        <v>1350</v>
      </c>
    </row>
    <row r="78" spans="1:2" x14ac:dyDescent="0.35">
      <c r="A78" s="31">
        <v>44713</v>
      </c>
      <c r="B78" s="32">
        <v>950</v>
      </c>
    </row>
    <row r="79" spans="1:2" x14ac:dyDescent="0.35">
      <c r="A79" s="31">
        <v>44743</v>
      </c>
      <c r="B79" s="32">
        <v>750</v>
      </c>
    </row>
    <row r="80" spans="1:2" x14ac:dyDescent="0.35">
      <c r="A80" s="31">
        <v>44774</v>
      </c>
      <c r="B80" s="32">
        <v>575</v>
      </c>
    </row>
    <row r="81" spans="1:2" x14ac:dyDescent="0.35">
      <c r="A81" s="31">
        <v>44805</v>
      </c>
      <c r="B81" s="32">
        <v>1250</v>
      </c>
    </row>
    <row r="82" spans="1:2" x14ac:dyDescent="0.35">
      <c r="A82" s="31">
        <v>44835</v>
      </c>
      <c r="B82" s="32">
        <v>650</v>
      </c>
    </row>
    <row r="83" spans="1:2" x14ac:dyDescent="0.35">
      <c r="A83" s="31">
        <v>44866</v>
      </c>
      <c r="B83" s="32">
        <v>800</v>
      </c>
    </row>
    <row r="84" spans="1:2" x14ac:dyDescent="0.35">
      <c r="A84" s="31">
        <v>44896</v>
      </c>
      <c r="B84" s="32">
        <v>1250</v>
      </c>
    </row>
    <row r="85" spans="1:2" x14ac:dyDescent="0.35">
      <c r="A85" s="31">
        <v>44927</v>
      </c>
      <c r="B85" s="32">
        <v>625</v>
      </c>
    </row>
    <row r="86" spans="1:2" x14ac:dyDescent="0.35">
      <c r="A86" s="31">
        <v>44958</v>
      </c>
      <c r="B86" s="32">
        <v>650</v>
      </c>
    </row>
    <row r="87" spans="1:2" x14ac:dyDescent="0.35">
      <c r="A87" s="31">
        <v>44986</v>
      </c>
      <c r="B87" s="32">
        <v>1150</v>
      </c>
    </row>
    <row r="88" spans="1:2" x14ac:dyDescent="0.35">
      <c r="A88" s="31">
        <v>45017</v>
      </c>
      <c r="B88" s="32">
        <v>1662</v>
      </c>
    </row>
    <row r="89" spans="1:2" x14ac:dyDescent="0.35">
      <c r="A89" s="31">
        <v>45047</v>
      </c>
      <c r="B89" s="32">
        <v>600</v>
      </c>
    </row>
    <row r="90" spans="1:2" x14ac:dyDescent="0.35">
      <c r="A90" s="31">
        <v>45078</v>
      </c>
      <c r="B90" s="32">
        <v>1009</v>
      </c>
    </row>
    <row r="91" spans="1:2" x14ac:dyDescent="0.35">
      <c r="A91" s="31">
        <v>45108</v>
      </c>
      <c r="B91" s="32">
        <v>700</v>
      </c>
    </row>
    <row r="92" spans="1:2" x14ac:dyDescent="0.35">
      <c r="A92" s="31">
        <v>45139</v>
      </c>
      <c r="B92" s="32">
        <v>1600</v>
      </c>
    </row>
    <row r="93" spans="1:2" x14ac:dyDescent="0.35">
      <c r="A93" s="31">
        <v>45170</v>
      </c>
      <c r="B93" s="32">
        <v>1100</v>
      </c>
    </row>
    <row r="94" spans="1:2" x14ac:dyDescent="0.35">
      <c r="A94" s="31">
        <v>45200</v>
      </c>
      <c r="B94" s="32">
        <v>575</v>
      </c>
    </row>
    <row r="95" spans="1:2" x14ac:dyDescent="0.35">
      <c r="A95" s="31">
        <v>45231</v>
      </c>
      <c r="B95" s="32">
        <v>712</v>
      </c>
    </row>
    <row r="96" spans="1:2" x14ac:dyDescent="0.35">
      <c r="A96" s="31">
        <v>45261</v>
      </c>
      <c r="B96" s="32">
        <v>1008</v>
      </c>
    </row>
    <row r="97" spans="1:5" x14ac:dyDescent="0.35">
      <c r="A97" s="31">
        <v>45292</v>
      </c>
      <c r="B97" s="32">
        <v>750</v>
      </c>
    </row>
    <row r="98" spans="1:5" x14ac:dyDescent="0.35">
      <c r="A98" s="31">
        <v>45323</v>
      </c>
      <c r="B98" s="32">
        <v>650</v>
      </c>
    </row>
    <row r="99" spans="1:5" x14ac:dyDescent="0.35">
      <c r="A99" s="31">
        <v>45352</v>
      </c>
      <c r="B99" s="32">
        <v>650</v>
      </c>
    </row>
    <row r="100" spans="1:5" x14ac:dyDescent="0.35">
      <c r="A100" s="31">
        <v>45383</v>
      </c>
      <c r="B100" s="32">
        <v>762</v>
      </c>
    </row>
    <row r="101" spans="1:5" x14ac:dyDescent="0.35">
      <c r="A101" s="31">
        <v>45413</v>
      </c>
      <c r="B101" s="32">
        <v>750</v>
      </c>
    </row>
    <row r="102" spans="1:5" x14ac:dyDescent="0.35">
      <c r="A102" s="31">
        <v>45444</v>
      </c>
      <c r="B102" s="32">
        <v>972</v>
      </c>
      <c r="C102" s="32">
        <v>972</v>
      </c>
      <c r="D102" s="33">
        <v>972</v>
      </c>
      <c r="E102" s="33">
        <v>972</v>
      </c>
    </row>
    <row r="103" spans="1:5" x14ac:dyDescent="0.35">
      <c r="A103" s="31">
        <v>45474</v>
      </c>
      <c r="C103" s="32">
        <f>_xlfn.FORECAST.ETS(A103,$B$2:$B$102,$A$2:$A$102,1,1)</f>
        <v>1003.9422861764706</v>
      </c>
      <c r="D103" s="33">
        <f>C103-_xlfn.FORECAST.ETS.CONFINT(A103,$B$2:$B$102,$A$2:$A$102,0.95,1,1)</f>
        <v>205.83904374439953</v>
      </c>
      <c r="E103" s="33">
        <f>C103+_xlfn.FORECAST.ETS.CONFINT(A103,$B$2:$B$102,$A$2:$A$102,0.95,1,1)</f>
        <v>1802.0455286085416</v>
      </c>
    </row>
    <row r="104" spans="1:5" x14ac:dyDescent="0.35">
      <c r="A104" s="31">
        <v>45505</v>
      </c>
      <c r="C104" s="32">
        <f>_xlfn.FORECAST.ETS(A104,$B$2:$B$102,$A$2:$A$102,1,1)</f>
        <v>1003.0069395874959</v>
      </c>
      <c r="D104" s="33">
        <f>C104-_xlfn.FORECAST.ETS.CONFINT(A104,$B$2:$B$102,$A$2:$A$102,0.95,1,1)</f>
        <v>204.90010569891467</v>
      </c>
      <c r="E104" s="33">
        <f>C104+_xlfn.FORECAST.ETS.CONFINT(A104,$B$2:$B$102,$A$2:$A$102,0.95,1,1)</f>
        <v>1801.1137734760773</v>
      </c>
    </row>
    <row r="105" spans="1:5" x14ac:dyDescent="0.35">
      <c r="A105" s="31">
        <v>45536</v>
      </c>
      <c r="C105" s="32">
        <f>_xlfn.FORECAST.ETS(A105,$B$2:$B$102,$A$2:$A$102,1,1)</f>
        <v>1002.0715929985207</v>
      </c>
      <c r="D105" s="33">
        <f>C105-_xlfn.FORECAST.ETS.CONFINT(A105,$B$2:$B$102,$A$2:$A$102,0.95,1,1)</f>
        <v>203.95837433827023</v>
      </c>
      <c r="E105" s="33">
        <f>C105+_xlfn.FORECAST.ETS.CONFINT(A105,$B$2:$B$102,$A$2:$A$102,0.95,1,1)</f>
        <v>1800.1848116587712</v>
      </c>
    </row>
    <row r="106" spans="1:5" x14ac:dyDescent="0.35">
      <c r="A106" s="31">
        <v>45566</v>
      </c>
      <c r="C106" s="32">
        <f>_xlfn.FORECAST.ETS(A106,$B$2:$B$102,$A$2:$A$102,1,1)</f>
        <v>1001.1362464095459</v>
      </c>
      <c r="D106" s="33">
        <f>C106-_xlfn.FORECAST.ETS.CONFINT(A106,$B$2:$B$102,$A$2:$A$102,0.95,1,1)</f>
        <v>203.01305164581504</v>
      </c>
      <c r="E106" s="33">
        <f>C106+_xlfn.FORECAST.ETS.CONFINT(A106,$B$2:$B$102,$A$2:$A$102,0.95,1,1)</f>
        <v>1799.2594411732769</v>
      </c>
    </row>
    <row r="107" spans="1:5" x14ac:dyDescent="0.35">
      <c r="A107" s="31">
        <v>45597</v>
      </c>
      <c r="C107" s="32">
        <f>_xlfn.FORECAST.ETS(A107,$B$2:$B$102,$A$2:$A$102,1,1)</f>
        <v>1000.2008998205707</v>
      </c>
      <c r="D107" s="33">
        <f>C107-_xlfn.FORECAST.ETS.CONFINT(A107,$B$2:$B$102,$A$2:$A$102,0.95,1,1)</f>
        <v>202.06333968688966</v>
      </c>
      <c r="E107" s="33">
        <f>C107+_xlfn.FORECAST.ETS.CONFINT(A107,$B$2:$B$102,$A$2:$A$102,0.95,1,1)</f>
        <v>1798.3384599542519</v>
      </c>
    </row>
    <row r="108" spans="1:5" x14ac:dyDescent="0.35">
      <c r="A108" s="31">
        <v>45627</v>
      </c>
      <c r="C108" s="32">
        <f>_xlfn.FORECAST.ETS(A108,$B$2:$B$102,$A$2:$A$102,1,1)</f>
        <v>999.26555323159607</v>
      </c>
      <c r="D108" s="33">
        <f>C108-_xlfn.FORECAST.ETS.CONFINT(A108,$B$2:$B$102,$A$2:$A$102,0.95,1,1)</f>
        <v>201.10844064871708</v>
      </c>
      <c r="E108" s="33">
        <f>C108+_xlfn.FORECAST.ETS.CONFINT(A108,$B$2:$B$102,$A$2:$A$102,0.95,1,1)</f>
        <v>1797.4226658144751</v>
      </c>
    </row>
    <row r="109" spans="1:5" x14ac:dyDescent="0.35">
      <c r="A109" s="31">
        <v>45658</v>
      </c>
      <c r="C109" s="32">
        <f>_xlfn.FORECAST.ETS(A109,$B$2:$B$102,$A$2:$A$102,1,1)</f>
        <v>998.33020664262085</v>
      </c>
      <c r="D109" s="33">
        <f>C109-_xlfn.FORECAST.ETS.CONFINT(A109,$B$2:$B$102,$A$2:$A$102,0.95,1,1)</f>
        <v>200.14755688824562</v>
      </c>
      <c r="E109" s="33">
        <f>C109+_xlfn.FORECAST.ETS.CONFINT(A109,$B$2:$B$102,$A$2:$A$102,0.95,1,1)</f>
        <v>1796.5128563969961</v>
      </c>
    </row>
    <row r="110" spans="1:5" x14ac:dyDescent="0.35">
      <c r="A110" s="31">
        <v>45689</v>
      </c>
      <c r="C110" s="32">
        <f>_xlfn.FORECAST.ETS(A110,$B$2:$B$102,$A$2:$A$102,1,1)</f>
        <v>997.39486005364608</v>
      </c>
      <c r="D110" s="33">
        <f>C110-_xlfn.FORECAST.ETS.CONFINT(A110,$B$2:$B$102,$A$2:$A$102,0.95,1,1)</f>
        <v>199.17989098795147</v>
      </c>
      <c r="E110" s="33">
        <f>C110+_xlfn.FORECAST.ETS.CONFINT(A110,$B$2:$B$102,$A$2:$A$102,0.95,1,1)</f>
        <v>1795.6098291193407</v>
      </c>
    </row>
    <row r="111" spans="1:5" x14ac:dyDescent="0.35">
      <c r="A111" s="31">
        <v>45717</v>
      </c>
      <c r="C111" s="32">
        <f>_xlfn.FORECAST.ETS(A111,$B$2:$B$102,$A$2:$A$102,1,1)</f>
        <v>996.45951346467086</v>
      </c>
      <c r="D111" s="33">
        <f>C111-_xlfn.FORECAST.ETS.CONFINT(A111,$B$2:$B$102,$A$2:$A$102,0.95,1,1)</f>
        <v>198.2046458195648</v>
      </c>
      <c r="E111" s="33">
        <f>C111+_xlfn.FORECAST.ETS.CONFINT(A111,$B$2:$B$102,$A$2:$A$102,0.95,1,1)</f>
        <v>1794.7143811097769</v>
      </c>
    </row>
    <row r="112" spans="1:5" x14ac:dyDescent="0.35">
      <c r="A112" s="31">
        <v>45748</v>
      </c>
      <c r="C112" s="32">
        <f>_xlfn.FORECAST.ETS(A112,$B$2:$B$102,$A$2:$A$102,1,1)</f>
        <v>995.52416687569621</v>
      </c>
      <c r="D112" s="33">
        <f>C112-_xlfn.FORECAST.ETS.CONFINT(A112,$B$2:$B$102,$A$2:$A$102,0.95,1,1)</f>
        <v>197.22102461571421</v>
      </c>
      <c r="E112" s="33">
        <f>C112+_xlfn.FORECAST.ETS.CONFINT(A112,$B$2:$B$102,$A$2:$A$102,0.95,1,1)</f>
        <v>1793.8273091356782</v>
      </c>
    </row>
    <row r="113" spans="1:5" x14ac:dyDescent="0.35">
      <c r="A113" s="31">
        <v>45778</v>
      </c>
      <c r="C113" s="32">
        <f>_xlfn.FORECAST.ETS(A113,$B$2:$B$102,$A$2:$A$102,1,1)</f>
        <v>994.58882028672099</v>
      </c>
      <c r="D113" s="33">
        <f>C113-_xlfn.FORECAST.ETS.CONFINT(A113,$B$2:$B$102,$A$2:$A$102,0.95,1,1)</f>
        <v>196.2282310494486</v>
      </c>
      <c r="E113" s="33">
        <f>C113+_xlfn.FORECAST.ETS.CONFINT(A113,$B$2:$B$102,$A$2:$A$102,0.95,1,1)</f>
        <v>1792.9494095239934</v>
      </c>
    </row>
    <row r="114" spans="1:5" x14ac:dyDescent="0.35">
      <c r="A114" s="31">
        <v>45809</v>
      </c>
      <c r="C114" s="32">
        <f>_xlfn.FORECAST.ETS(A114,$B$2:$B$102,$A$2:$A$102,1,1)</f>
        <v>993.65347369774622</v>
      </c>
      <c r="D114" s="33">
        <f>C114-_xlfn.FORECAST.ETS.CONFINT(A114,$B$2:$B$102,$A$2:$A$102,0.95,1,1)</f>
        <v>195.2254693216172</v>
      </c>
      <c r="E114" s="33">
        <f>C114+_xlfn.FORECAST.ETS.CONFINT(A114,$B$2:$B$102,$A$2:$A$102,0.95,1,1)</f>
        <v>1792.0814780738751</v>
      </c>
    </row>
    <row r="115" spans="1:5" x14ac:dyDescent="0.35">
      <c r="A115" s="31">
        <v>45839</v>
      </c>
      <c r="C115" s="32">
        <f>_xlfn.FORECAST.ETS(A115,$B$2:$B$102,$A$2:$A$102,1,1)</f>
        <v>992.718127108771</v>
      </c>
      <c r="D115" s="33">
        <f>C115-_xlfn.FORECAST.ETS.CONFINT(A115,$B$2:$B$102,$A$2:$A$102,0.95,1,1)</f>
        <v>194.21194425605097</v>
      </c>
      <c r="E115" s="33">
        <f>C115+_xlfn.FORECAST.ETS.CONFINT(A115,$B$2:$B$102,$A$2:$A$102,0.95,1,1)</f>
        <v>1791.2243099614911</v>
      </c>
    </row>
    <row r="116" spans="1:5" x14ac:dyDescent="0.35">
      <c r="A116" s="31">
        <v>45870</v>
      </c>
      <c r="C116" s="32">
        <f>_xlfn.FORECAST.ETS(A116,$B$2:$B$102,$A$2:$A$102,1,1)</f>
        <v>991.78278051979635</v>
      </c>
      <c r="D116" s="33">
        <f>C116-_xlfn.FORECAST.ETS.CONFINT(A116,$B$2:$B$102,$A$2:$A$102,0.95,1,1)</f>
        <v>193.18686140251384</v>
      </c>
      <c r="E116" s="33">
        <f>C116+_xlfn.FORECAST.ETS.CONFINT(A116,$B$2:$B$102,$A$2:$A$102,0.95,1,1)</f>
        <v>1790.3786996370789</v>
      </c>
    </row>
    <row r="117" spans="1:5" x14ac:dyDescent="0.35">
      <c r="A117" s="31">
        <v>45901</v>
      </c>
      <c r="C117" s="32">
        <f>_xlfn.FORECAST.ETS(A117,$B$2:$B$102,$A$2:$A$102,1,1)</f>
        <v>990.84743393082113</v>
      </c>
      <c r="D117" s="33">
        <f>C117-_xlfn.FORECAST.ETS.CONFINT(A117,$B$2:$B$102,$A$2:$A$102,0.95,1,1)</f>
        <v>192.14942714735241</v>
      </c>
      <c r="E117" s="33">
        <f>C117+_xlfn.FORECAST.ETS.CONFINT(A117,$B$2:$B$102,$A$2:$A$102,0.95,1,1)</f>
        <v>1789.5454407142897</v>
      </c>
    </row>
    <row r="118" spans="1:5" x14ac:dyDescent="0.35">
      <c r="A118" s="31">
        <v>45931</v>
      </c>
      <c r="C118" s="32">
        <f>_xlfn.FORECAST.ETS(A118,$B$2:$B$102,$A$2:$A$102,1,1)</f>
        <v>989.91208734184636</v>
      </c>
      <c r="D118" s="33">
        <f>C118-_xlfn.FORECAST.ETS.CONFINT(A118,$B$2:$B$102,$A$2:$A$102,0.95,1,1)</f>
        <v>191.09884883179348</v>
      </c>
      <c r="E118" s="33">
        <f>C118+_xlfn.FORECAST.ETS.CONFINT(A118,$B$2:$B$102,$A$2:$A$102,0.95,1,1)</f>
        <v>1788.7253258518992</v>
      </c>
    </row>
    <row r="119" spans="1:5" x14ac:dyDescent="0.35">
      <c r="A119" s="31">
        <v>45962</v>
      </c>
      <c r="C119" s="32">
        <f>_xlfn.FORECAST.ETS(A119,$B$2:$B$102,$A$2:$A$102,1,1)</f>
        <v>988.97674075287114</v>
      </c>
      <c r="D119" s="33">
        <f>C119-_xlfn.FORECAST.ETS.CONFINT(A119,$B$2:$B$102,$A$2:$A$102,0.95,1,1)</f>
        <v>190.03433487780012</v>
      </c>
      <c r="E119" s="33">
        <f>C119+_xlfn.FORECAST.ETS.CONFINT(A119,$B$2:$B$102,$A$2:$A$102,0.95,1,1)</f>
        <v>1787.9191466279422</v>
      </c>
    </row>
    <row r="120" spans="1:5" x14ac:dyDescent="0.35">
      <c r="A120" s="31">
        <v>45992</v>
      </c>
      <c r="C120" s="32">
        <f>_xlfn.FORECAST.ETS(A120,$B$2:$B$102,$A$2:$A$102,1,1)</f>
        <v>988.04139416389648</v>
      </c>
      <c r="D120" s="33">
        <f>C120-_xlfn.FORECAST.ETS.CONFINT(A120,$B$2:$B$102,$A$2:$A$102,0.95,1,1)</f>
        <v>188.95509492141707</v>
      </c>
      <c r="E120" s="33">
        <f>C120+_xlfn.FORECAST.ETS.CONFINT(A120,$B$2:$B$102,$A$2:$A$102,0.95,1,1)</f>
        <v>1787.1276934063758</v>
      </c>
    </row>
    <row r="121" spans="1:5" x14ac:dyDescent="0.35">
      <c r="A121" s="31">
        <v>46023</v>
      </c>
      <c r="C121" s="32">
        <f>_xlfn.FORECAST.ETS(A121,$B$2:$B$102,$A$2:$A$102,1,1)</f>
        <v>987.10604757492126</v>
      </c>
      <c r="D121" s="33">
        <f>C121-_xlfn.FORECAST.ETS.CONFINT(A121,$B$2:$B$102,$A$2:$A$102,0.95,1,1)</f>
        <v>187.86033995349555</v>
      </c>
      <c r="E121" s="33">
        <f>C121+_xlfn.FORECAST.ETS.CONFINT(A121,$B$2:$B$102,$A$2:$A$102,0.95,1,1)</f>
        <v>1786.3517551963469</v>
      </c>
    </row>
    <row r="122" spans="1:5" x14ac:dyDescent="0.35">
      <c r="A122" s="31">
        <v>46054</v>
      </c>
      <c r="C122" s="32">
        <f>_xlfn.FORECAST.ETS(A122,$B$2:$B$102,$A$2:$A$102,1,1)</f>
        <v>986.1707009859465</v>
      </c>
      <c r="D122" s="33">
        <f>C122-_xlfn.FORECAST.ETS.CONFINT(A122,$B$2:$B$102,$A$2:$A$102,0.95,1,1)</f>
        <v>186.74928246770685</v>
      </c>
      <c r="E122" s="33">
        <f>C122+_xlfn.FORECAST.ETS.CONFINT(A122,$B$2:$B$102,$A$2:$A$102,0.95,1,1)</f>
        <v>1785.592119504186</v>
      </c>
    </row>
    <row r="123" spans="1:5" x14ac:dyDescent="0.35">
      <c r="A123" s="31">
        <v>46082</v>
      </c>
      <c r="C123" s="32">
        <f>_xlfn.FORECAST.ETS(A123,$B$2:$B$102,$A$2:$A$102,1,1)</f>
        <v>985.23535439697127</v>
      </c>
      <c r="D123" s="33">
        <f>C123-_xlfn.FORECAST.ETS.CONFINT(A123,$B$2:$B$102,$A$2:$A$102,0.95,1,1)</f>
        <v>185.62113661571175</v>
      </c>
      <c r="E123" s="33">
        <f>C123+_xlfn.FORECAST.ETS.CONFINT(A123,$B$2:$B$102,$A$2:$A$102,0.95,1,1)</f>
        <v>1784.8495721782308</v>
      </c>
    </row>
    <row r="124" spans="1:5" x14ac:dyDescent="0.35">
      <c r="A124" s="31">
        <v>46113</v>
      </c>
      <c r="C124" s="32">
        <f>_xlfn.FORECAST.ETS(A124,$B$2:$B$102,$A$2:$A$102,1,1)</f>
        <v>984.30000780799662</v>
      </c>
      <c r="D124" s="33">
        <f>C124-_xlfn.FORECAST.ETS.CONFINT(A124,$B$2:$B$102,$A$2:$A$102,0.95,1,1)</f>
        <v>184.47511836937224</v>
      </c>
      <c r="E124" s="33">
        <f>C124+_xlfn.FORECAST.ETS.CONFINT(A124,$B$2:$B$102,$A$2:$A$102,0.95,1,1)</f>
        <v>1784.124897246621</v>
      </c>
    </row>
    <row r="125" spans="1:5" x14ac:dyDescent="0.35">
      <c r="A125" s="31">
        <v>46143</v>
      </c>
      <c r="C125" s="32">
        <f>_xlfn.FORECAST.ETS(A125,$B$2:$B$102,$A$2:$A$102,1,1)</f>
        <v>983.3646612190214</v>
      </c>
      <c r="D125" s="33">
        <f>C125-_xlfn.FORECAST.ETS.CONFINT(A125,$B$2:$B$102,$A$2:$A$102,0.95,1,1)</f>
        <v>183.31044568984726</v>
      </c>
      <c r="E125" s="33">
        <f>C125+_xlfn.FORECAST.ETS.CONFINT(A125,$B$2:$B$102,$A$2:$A$102,0.95,1,1)</f>
        <v>1783.4188767481955</v>
      </c>
    </row>
    <row r="126" spans="1:5" x14ac:dyDescent="0.35">
      <c r="A126" s="31">
        <v>46174</v>
      </c>
      <c r="C126" s="32">
        <f>_xlfn.FORECAST.ETS(A126,$B$2:$B$102,$A$2:$A$102,1,1)</f>
        <v>982.42931463004663</v>
      </c>
      <c r="D126" s="33">
        <f>C126-_xlfn.FORECAST.ETS.CONFINT(A126,$B$2:$B$102,$A$2:$A$102,0.95,1,1)</f>
        <v>182.12633870343541</v>
      </c>
      <c r="E126" s="33">
        <f>C126+_xlfn.FORECAST.ETS.CONFINT(A126,$B$2:$B$102,$A$2:$A$102,0.95,1,1)</f>
        <v>1782.732290556658</v>
      </c>
    </row>
    <row r="127" spans="1:5" x14ac:dyDescent="0.35">
      <c r="A127" s="31">
        <v>46204</v>
      </c>
      <c r="C127" s="32">
        <f>_xlfn.FORECAST.ETS(A127,$B$2:$B$102,$A$2:$A$102,1,1)</f>
        <v>981.49396804107153</v>
      </c>
      <c r="D127" s="33">
        <f>C127-_xlfn.FORECAST.ETS.CONFINT(A127,$B$2:$B$102,$A$2:$A$102,0.95,1,1)</f>
        <v>180.92201988397881</v>
      </c>
      <c r="E127" s="33">
        <f>C127+_xlfn.FORECAST.ETS.CONFINT(A127,$B$2:$B$102,$A$2:$A$102,0.95,1,1)</f>
        <v>1782.0659161981644</v>
      </c>
    </row>
    <row r="128" spans="1:5" x14ac:dyDescent="0.35">
      <c r="A128" s="31">
        <v>46235</v>
      </c>
      <c r="C128" s="32">
        <f>_xlfn.FORECAST.ETS(A128,$B$2:$B$102,$A$2:$A$102,1,1)</f>
        <v>980.55862145209676</v>
      </c>
      <c r="D128" s="33">
        <f>C128-_xlfn.FORECAST.ETS.CONFINT(A128,$B$2:$B$102,$A$2:$A$102,0.95,1,1)</f>
        <v>179.69671424166461</v>
      </c>
      <c r="E128" s="33">
        <f>C128+_xlfn.FORECAST.ETS.CONFINT(A128,$B$2:$B$102,$A$2:$A$102,0.95,1,1)</f>
        <v>1781.4205286625288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Charts_AllTypes</vt:lpstr>
      <vt:lpstr>Data</vt:lpstr>
      <vt:lpstr>ForecastSheet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2024-06-20T00:20:56Z</dcterms:created>
  <dcterms:modified xsi:type="dcterms:W3CDTF">2024-06-28T20:36:04Z</dcterms:modified>
</cp:coreProperties>
</file>